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~2026_업무철\_2026 준비\_{기본_0}_2026년도 문서보고\260323_문서상신\홈페이지(공고)\"/>
    </mc:Choice>
  </mc:AlternateContent>
  <xr:revisionPtr revIDLastSave="0" documentId="13_ncr:1_{1E167463-E4C1-4729-BF46-32974149B1E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입력및결과" sheetId="1" r:id="rId1"/>
    <sheet name="계산" sheetId="8" r:id="rId2"/>
    <sheet name="적용값" sheetId="4" r:id="rId3"/>
  </sheets>
  <definedNames>
    <definedName name="_xlnm._FilterDatabase" localSheetId="1" hidden="1">계산!#REF!</definedName>
    <definedName name="_xlnm._FilterDatabase" localSheetId="0" hidden="1">입력및결과!#REF!</definedName>
    <definedName name="_xlnm.Print_Area" localSheetId="1">계산!$A$1:$E$76</definedName>
    <definedName name="_xlnm.Print_Area" localSheetId="0">입력및결과!$A$1:$F$60</definedName>
    <definedName name="_xlnm.Print_Area" localSheetId="2">적용값!$A$1:$H$21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8" l="1"/>
  <c r="D51" i="8"/>
  <c r="D64" i="8"/>
  <c r="D58" i="8"/>
  <c r="D49" i="8"/>
  <c r="D48" i="8"/>
  <c r="D47" i="8"/>
  <c r="D46" i="8"/>
  <c r="D45" i="8"/>
  <c r="D50" i="8" l="1"/>
  <c r="D53" i="8" s="1"/>
  <c r="D54" i="8" s="1"/>
  <c r="D9" i="8"/>
  <c r="D7" i="8"/>
  <c r="D6" i="8"/>
  <c r="E40" i="1"/>
  <c r="D39" i="8" s="1"/>
  <c r="E39" i="1"/>
  <c r="D38" i="8" s="1"/>
  <c r="E38" i="1"/>
  <c r="D36" i="8" s="1"/>
  <c r="E37" i="1"/>
  <c r="D34" i="8" s="1"/>
  <c r="D35" i="8" s="1"/>
  <c r="E36" i="1"/>
  <c r="D33" i="8" s="1"/>
  <c r="D18" i="8"/>
  <c r="E34" i="1"/>
  <c r="D30" i="8" s="1"/>
  <c r="E27" i="1"/>
  <c r="D15" i="8" s="1"/>
  <c r="D19" i="8" s="1"/>
  <c r="E29" i="1"/>
  <c r="D22" i="8" s="1"/>
  <c r="E28" i="1"/>
  <c r="D16" i="8" s="1"/>
  <c r="E30" i="1"/>
  <c r="D23" i="8" s="1"/>
  <c r="E31" i="1"/>
  <c r="D25" i="8" s="1"/>
  <c r="E33" i="1"/>
  <c r="D28" i="8" s="1"/>
  <c r="E35" i="1"/>
  <c r="D31" i="8" s="1"/>
  <c r="E32" i="1"/>
  <c r="D26" i="8" s="1"/>
  <c r="D27" i="8" s="1"/>
  <c r="E26" i="1"/>
  <c r="D14" i="8" s="1"/>
  <c r="D59" i="8" l="1"/>
  <c r="D60" i="8" s="1"/>
  <c r="D55" i="8"/>
  <c r="D73" i="8"/>
  <c r="D74" i="8" s="1"/>
  <c r="D61" i="8"/>
  <c r="D63" i="8" s="1"/>
  <c r="D8" i="8"/>
  <c r="D10" i="8" s="1"/>
  <c r="C56" i="1" s="1"/>
  <c r="C57" i="1" s="1"/>
  <c r="D29" i="8"/>
  <c r="D32" i="8" s="1"/>
  <c r="D37" i="8"/>
  <c r="D40" i="8" s="1"/>
  <c r="D17" i="8"/>
  <c r="D20" i="8"/>
  <c r="F10" i="4"/>
  <c r="D62" i="8" s="1"/>
  <c r="F9" i="4"/>
  <c r="D56" i="8" s="1"/>
  <c r="D11" i="4"/>
  <c r="F11" i="4" s="1"/>
  <c r="D65" i="8" s="1"/>
  <c r="D66" i="8" s="1"/>
  <c r="D57" i="8" l="1"/>
  <c r="D67" i="8" s="1"/>
  <c r="D21" i="8"/>
  <c r="D24" i="8" s="1"/>
  <c r="D41" i="8" s="1"/>
  <c r="D71" i="8" s="1"/>
  <c r="D72" i="8" l="1"/>
  <c r="D75" i="8" s="1"/>
  <c r="C58" i="1" s="1"/>
  <c r="C59" i="1" s="1"/>
</calcChain>
</file>

<file path=xl/sharedStrings.xml><?xml version="1.0" encoding="utf-8"?>
<sst xmlns="http://schemas.openxmlformats.org/spreadsheetml/2006/main" count="228" uniqueCount="162">
  <si>
    <t>항목</t>
  </si>
  <si>
    <t>값</t>
  </si>
  <si>
    <t>월 환산율</t>
  </si>
  <si>
    <t>구분</t>
    <phoneticPr fontId="3" type="noConversion"/>
  </si>
  <si>
    <t>입력</t>
    <phoneticPr fontId="3" type="noConversion"/>
  </si>
  <si>
    <t>비고</t>
    <phoneticPr fontId="3" type="noConversion"/>
  </si>
  <si>
    <t>입력 및 결과표</t>
    <phoneticPr fontId="3" type="noConversion"/>
  </si>
  <si>
    <t>적용</t>
    <phoneticPr fontId="3" type="noConversion"/>
  </si>
  <si>
    <t>환산율</t>
    <phoneticPr fontId="3" type="noConversion"/>
  </si>
  <si>
    <t>비고</t>
    <phoneticPr fontId="3" type="noConversion"/>
  </si>
  <si>
    <t>배분</t>
    <phoneticPr fontId="3" type="noConversion"/>
  </si>
  <si>
    <t>자동차 환산율</t>
    <phoneticPr fontId="3" type="noConversion"/>
  </si>
  <si>
    <t>재산</t>
    <phoneticPr fontId="3" type="noConversion"/>
  </si>
  <si>
    <t>학생의 근로/사업소득 공제액</t>
    <phoneticPr fontId="3" type="noConversion"/>
  </si>
  <si>
    <t>1. 가구 구성원</t>
    <phoneticPr fontId="3" type="noConversion"/>
  </si>
  <si>
    <t>근로소득</t>
    <phoneticPr fontId="3" type="noConversion"/>
  </si>
  <si>
    <t>일용소득</t>
    <phoneticPr fontId="3" type="noConversion"/>
  </si>
  <si>
    <t>사업소득</t>
    <phoneticPr fontId="3" type="noConversion"/>
  </si>
  <si>
    <t>기타소득</t>
    <phoneticPr fontId="3" type="noConversion"/>
  </si>
  <si>
    <t>미혼</t>
    <phoneticPr fontId="3" type="noConversion"/>
  </si>
  <si>
    <t>기혼자는 미기입, 한부모는 1명 기입</t>
    <phoneticPr fontId="3" type="noConversion"/>
  </si>
  <si>
    <t>기혼자는 미기입, 3명 이상 공제</t>
    <phoneticPr fontId="3" type="noConversion"/>
  </si>
  <si>
    <t>개월 수</t>
    <phoneticPr fontId="3" type="noConversion"/>
  </si>
  <si>
    <t>연간 금액</t>
    <phoneticPr fontId="3" type="noConversion"/>
  </si>
  <si>
    <t>월 금액</t>
    <phoneticPr fontId="3" type="noConversion"/>
  </si>
  <si>
    <t>금액</t>
    <phoneticPr fontId="3" type="noConversion"/>
  </si>
  <si>
    <t>구분</t>
    <phoneticPr fontId="3" type="noConversion"/>
  </si>
  <si>
    <t>대상자</t>
    <phoneticPr fontId="3" type="noConversion"/>
  </si>
  <si>
    <t>상시근로소득, 자활근로소득, 공공일자리소득 연간금액</t>
    <phoneticPr fontId="3" type="noConversion"/>
  </si>
  <si>
    <t>농업소득, 임업소득, 어업소득, 기타사업소득</t>
    <phoneticPr fontId="3" type="noConversion"/>
  </si>
  <si>
    <t>임대소득, 이자소득, 연금소득</t>
    <phoneticPr fontId="3" type="noConversion"/>
  </si>
  <si>
    <t>공적이전소득(각종 수당, 연금급여 금품 등)</t>
    <phoneticPr fontId="3" type="noConversion"/>
  </si>
  <si>
    <t>소계</t>
    <phoneticPr fontId="3" type="noConversion"/>
  </si>
  <si>
    <t>금액</t>
    <phoneticPr fontId="3" type="noConversion"/>
  </si>
  <si>
    <t>구분</t>
    <phoneticPr fontId="3" type="noConversion"/>
  </si>
  <si>
    <t>대상자</t>
    <phoneticPr fontId="3" type="noConversion"/>
  </si>
  <si>
    <t>근로/사업소득</t>
    <phoneticPr fontId="3" type="noConversion"/>
  </si>
  <si>
    <t>공제</t>
    <phoneticPr fontId="3" type="noConversion"/>
  </si>
  <si>
    <t>A,B 중 큰 금액 적용</t>
    <phoneticPr fontId="3" type="noConversion"/>
  </si>
  <si>
    <t>재산소득</t>
    <phoneticPr fontId="3" type="noConversion"/>
  </si>
  <si>
    <t>소득</t>
    <phoneticPr fontId="3" type="noConversion"/>
  </si>
  <si>
    <t>일용소득 공제 적용</t>
    <phoneticPr fontId="3" type="noConversion"/>
  </si>
  <si>
    <t>적용 금액</t>
    <phoneticPr fontId="3" type="noConversion"/>
  </si>
  <si>
    <t>적용 금액</t>
    <phoneticPr fontId="3" type="noConversion"/>
  </si>
  <si>
    <t>가구원1</t>
    <phoneticPr fontId="3" type="noConversion"/>
  </si>
  <si>
    <t>가구원2</t>
    <phoneticPr fontId="3" type="noConversion"/>
  </si>
  <si>
    <t>가구원2</t>
    <phoneticPr fontId="3" type="noConversion"/>
  </si>
  <si>
    <t>합계</t>
    <phoneticPr fontId="3" type="noConversion"/>
  </si>
  <si>
    <t>2. 소득</t>
    <phoneticPr fontId="3" type="noConversion"/>
  </si>
  <si>
    <t>토지</t>
    <phoneticPr fontId="3" type="noConversion"/>
  </si>
  <si>
    <t>기타 일반재산</t>
    <phoneticPr fontId="3" type="noConversion"/>
  </si>
  <si>
    <t>주택, 건물, 시설물 등의 시가표준액 합계액</t>
    <phoneticPr fontId="3" type="noConversion"/>
  </si>
  <si>
    <t>주택, 건축물</t>
    <phoneticPr fontId="3" type="noConversion"/>
  </si>
  <si>
    <t>토지의 시가표준액 합계액</t>
    <phoneticPr fontId="3" type="noConversion"/>
  </si>
  <si>
    <t>주택, 상가 등의 보증금 및 전세금의 합계액</t>
    <phoneticPr fontId="3" type="noConversion"/>
  </si>
  <si>
    <t>선박, 항공기, 동산, 입목재산, 회원권, 조합원입주권, 분양권, 어업군 등의 합계액</t>
    <phoneticPr fontId="3" type="noConversion"/>
  </si>
  <si>
    <t>금융재산</t>
    <phoneticPr fontId="3" type="noConversion"/>
  </si>
  <si>
    <t>현금, 수표, 어음, 주식, 국공채 등 유가증권, 예적금, 부금, 보험, 수익증권 등</t>
    <phoneticPr fontId="3" type="noConversion"/>
  </si>
  <si>
    <t>부채</t>
    <phoneticPr fontId="3" type="noConversion"/>
  </si>
  <si>
    <t>금융기관 대출금, 임대보증금, 한국장학재단 학자금대출잔액 등</t>
    <phoneticPr fontId="3" type="noConversion"/>
  </si>
  <si>
    <t>일반재산</t>
    <phoneticPr fontId="3" type="noConversion"/>
  </si>
  <si>
    <t>차량가격</t>
    <phoneticPr fontId="3" type="noConversion"/>
  </si>
  <si>
    <t>임차보증금(주거 목적)</t>
    <phoneticPr fontId="3" type="noConversion"/>
  </si>
  <si>
    <t>임차보증금(주거 목적 이외)</t>
    <phoneticPr fontId="3" type="noConversion"/>
  </si>
  <si>
    <t>주거목적 임차보증금</t>
    <phoneticPr fontId="3" type="noConversion"/>
  </si>
  <si>
    <t>주거 목적의 주택</t>
    <phoneticPr fontId="3" type="noConversion"/>
  </si>
  <si>
    <t>3. 재산의 소득환산액</t>
    <phoneticPr fontId="3" type="noConversion"/>
  </si>
  <si>
    <t>토지</t>
    <phoneticPr fontId="3" type="noConversion"/>
  </si>
  <si>
    <t>임차보증금(주거 목적)</t>
    <phoneticPr fontId="3" type="noConversion"/>
  </si>
  <si>
    <t>임차보증금(주거 목적 이외)</t>
    <phoneticPr fontId="3" type="noConversion"/>
  </si>
  <si>
    <t>기타 일반재산</t>
    <phoneticPr fontId="3" type="noConversion"/>
  </si>
  <si>
    <t>보정계수 0.95 적용</t>
    <phoneticPr fontId="3" type="noConversion"/>
  </si>
  <si>
    <t>기본재산액(-)</t>
    <phoneticPr fontId="3" type="noConversion"/>
  </si>
  <si>
    <t>부채(-)</t>
    <phoneticPr fontId="3" type="noConversion"/>
  </si>
  <si>
    <t>소계</t>
    <phoneticPr fontId="3" type="noConversion"/>
  </si>
  <si>
    <t>일반재산액</t>
    <phoneticPr fontId="3" type="noConversion"/>
  </si>
  <si>
    <t>금융재산액</t>
    <phoneticPr fontId="3" type="noConversion"/>
  </si>
  <si>
    <t>금융재산</t>
    <phoneticPr fontId="3" type="noConversion"/>
  </si>
  <si>
    <t>소득환산율</t>
    <phoneticPr fontId="3" type="noConversion"/>
  </si>
  <si>
    <t>소득환산액</t>
    <phoneticPr fontId="3" type="noConversion"/>
  </si>
  <si>
    <t>대상 금액</t>
    <phoneticPr fontId="3" type="noConversion"/>
  </si>
  <si>
    <t>차량가액</t>
    <phoneticPr fontId="3" type="noConversion"/>
  </si>
  <si>
    <t>금융재산
소득환산액</t>
    <phoneticPr fontId="3" type="noConversion"/>
  </si>
  <si>
    <t>소득환산액</t>
    <phoneticPr fontId="3" type="noConversion"/>
  </si>
  <si>
    <t>부모 수</t>
    <phoneticPr fontId="3" type="noConversion"/>
  </si>
  <si>
    <t>기혼</t>
    <phoneticPr fontId="3" type="noConversion"/>
  </si>
  <si>
    <t>형제,자매 수</t>
    <phoneticPr fontId="3" type="noConversion"/>
  </si>
  <si>
    <t>부모 수</t>
    <phoneticPr fontId="3" type="noConversion"/>
  </si>
  <si>
    <t>가구 수</t>
    <phoneticPr fontId="3" type="noConversion"/>
  </si>
  <si>
    <t>가구 수</t>
    <phoneticPr fontId="3" type="noConversion"/>
  </si>
  <si>
    <t xml:space="preserve">  가. 미혼</t>
    <phoneticPr fontId="3" type="noConversion"/>
  </si>
  <si>
    <t>결혼유지 중인 경우 2 기입, 이혼(사별)인 경우 1 기입</t>
    <phoneticPr fontId="3" type="noConversion"/>
  </si>
  <si>
    <t xml:space="preserve">  나. 기혼</t>
    <phoneticPr fontId="3" type="noConversion"/>
  </si>
  <si>
    <t>형재,자매 수 공제 대상 인원</t>
    <phoneticPr fontId="3" type="noConversion"/>
  </si>
  <si>
    <t>소득인정액(월)</t>
    <phoneticPr fontId="3" type="noConversion"/>
  </si>
  <si>
    <t>형재,자매 수 1인당 공제액</t>
    <phoneticPr fontId="3" type="noConversion"/>
  </si>
  <si>
    <t>2. 소득평가액(월)</t>
    <phoneticPr fontId="3" type="noConversion"/>
  </si>
  <si>
    <t>1. 가구 수</t>
    <phoneticPr fontId="3" type="noConversion"/>
  </si>
  <si>
    <t>형제·자매 수 공제액</t>
    <phoneticPr fontId="3" type="noConversion"/>
  </si>
  <si>
    <t>금액(원/월)</t>
    <phoneticPr fontId="3" type="noConversion"/>
  </si>
  <si>
    <t>단위 : 원</t>
    <phoneticPr fontId="3" type="noConversion"/>
  </si>
  <si>
    <t>2. 기준 중위소득(2026년)</t>
    <phoneticPr fontId="3" type="noConversion"/>
  </si>
  <si>
    <t>주2) 기준 중위소득 최신 금액으로 변경하여 기입</t>
    <phoneticPr fontId="3" type="noConversion"/>
  </si>
  <si>
    <t>일용소득 공제율</t>
    <phoneticPr fontId="3" type="noConversion"/>
  </si>
  <si>
    <t>일반재산 환산율</t>
    <phoneticPr fontId="3" type="noConversion"/>
  </si>
  <si>
    <t>금융재산 환산율</t>
    <phoneticPr fontId="3" type="noConversion"/>
  </si>
  <si>
    <t>기본재산액</t>
    <phoneticPr fontId="3" type="noConversion"/>
  </si>
  <si>
    <t>임차보증금 보정계수</t>
    <phoneticPr fontId="3" type="noConversion"/>
  </si>
  <si>
    <t>2인 초과시 1인당 금액</t>
    <phoneticPr fontId="3" type="noConversion"/>
  </si>
  <si>
    <t>4. 결과(자동 계산)</t>
    <phoneticPr fontId="3" type="noConversion"/>
  </si>
  <si>
    <t>가구 수</t>
    <phoneticPr fontId="3" type="noConversion"/>
  </si>
  <si>
    <t>가구 수</t>
    <phoneticPr fontId="3" type="noConversion"/>
  </si>
  <si>
    <t>4. 소득인정액(월)</t>
    <phoneticPr fontId="3" type="noConversion"/>
  </si>
  <si>
    <t>소득인정액(월) 계산표</t>
    <phoneticPr fontId="3" type="noConversion"/>
  </si>
  <si>
    <t>결과 값</t>
    <phoneticPr fontId="3" type="noConversion"/>
  </si>
  <si>
    <t>지원자의 소득인정액(월)</t>
    <phoneticPr fontId="3" type="noConversion"/>
  </si>
  <si>
    <t>소득평가액(월)</t>
    <phoneticPr fontId="3" type="noConversion"/>
  </si>
  <si>
    <t>재산의 소득환산액(월)</t>
    <phoneticPr fontId="3" type="noConversion"/>
  </si>
  <si>
    <t>형재,자매 수
공제액</t>
    <phoneticPr fontId="3" type="noConversion"/>
  </si>
  <si>
    <t>소득평가액(월) + 재산의 소득환산액(월) - 형재,자매 수 공제액</t>
    <phoneticPr fontId="3" type="noConversion"/>
  </si>
  <si>
    <t>기준 중위소득과 같거나 낮은 금액일 경우 적격</t>
    <phoneticPr fontId="3" type="noConversion"/>
  </si>
  <si>
    <t>가족 구성원 수</t>
    <phoneticPr fontId="3" type="noConversion"/>
  </si>
  <si>
    <t>가구 수에 해당하는 기준 중위소득</t>
    <phoneticPr fontId="3" type="noConversion"/>
  </si>
  <si>
    <t>기준 중위소득액</t>
    <phoneticPr fontId="3" type="noConversion"/>
  </si>
  <si>
    <t>계산 적용 값</t>
    <phoneticPr fontId="3" type="noConversion"/>
  </si>
  <si>
    <t>1. 계산에 적용되는 값</t>
    <phoneticPr fontId="3" type="noConversion"/>
  </si>
  <si>
    <t>주1) 8인 이상 가구의 기준 중위소득 : 1인 증가시마다 959,198원씩 증가(8인가구 : 10,474,348원)</t>
    <phoneticPr fontId="3" type="noConversion"/>
  </si>
  <si>
    <t>보험개발원에서 제공하는 차량 기준가액
※ 단, 장애인 소유 자동차는 최대 1대에 한하여 제외 가능</t>
    <phoneticPr fontId="3" type="noConversion"/>
  </si>
  <si>
    <t>지원자
본인</t>
    <phoneticPr fontId="3" type="noConversion"/>
  </si>
  <si>
    <t>지원자와 동일</t>
    <phoneticPr fontId="3" type="noConversion"/>
  </si>
  <si>
    <t>주1) 자녀는 포함하지 않음</t>
    <phoneticPr fontId="3" type="noConversion"/>
  </si>
  <si>
    <t>일용근로소득(전전분기) 3개월치 금액</t>
    <phoneticPr fontId="3" type="noConversion"/>
  </si>
  <si>
    <t>단위 : 원</t>
    <phoneticPr fontId="3" type="noConversion"/>
  </si>
  <si>
    <t>3. 재산</t>
    <phoneticPr fontId="3" type="noConversion"/>
  </si>
  <si>
    <t>※ 입력 및 결과 시트의 초록색(입력) 칸을 채우면 결과가 자동 계산됩니다.</t>
    <phoneticPr fontId="3" type="noConversion"/>
  </si>
  <si>
    <t xml:space="preserve">  ※ 지원자 본인이 미혼인 경우 '가. 미혼'의 항목별 값 기입, 기혼인 경우 '나. 기혼' 기입</t>
    <phoneticPr fontId="3" type="noConversion"/>
  </si>
  <si>
    <t>대상자 적격 여부</t>
    <phoneticPr fontId="3" type="noConversion"/>
  </si>
  <si>
    <t>형제,자매 수(본인 포함)</t>
    <phoneticPr fontId="3" type="noConversion"/>
  </si>
  <si>
    <t xml:space="preserve">  ※ 본인 및 부모 재산만 합산하고 형제,자매 재산은 제외</t>
    <phoneticPr fontId="3" type="noConversion"/>
  </si>
  <si>
    <t>인원</t>
    <phoneticPr fontId="3" type="noConversion"/>
  </si>
  <si>
    <t>단위 : 명</t>
    <phoneticPr fontId="3" type="noConversion"/>
  </si>
  <si>
    <t>단위 : 원</t>
    <phoneticPr fontId="3" type="noConversion"/>
  </si>
  <si>
    <t>기혼자 가구 수</t>
    <phoneticPr fontId="3" type="noConversion"/>
  </si>
  <si>
    <t>미혼자 가구 수</t>
    <phoneticPr fontId="3" type="noConversion"/>
  </si>
  <si>
    <t>일용소득 공제액</t>
    <phoneticPr fontId="3" type="noConversion"/>
  </si>
  <si>
    <t>A : 근로/사업소득 공제액</t>
    <phoneticPr fontId="3" type="noConversion"/>
  </si>
  <si>
    <t>근로소득액</t>
    <phoneticPr fontId="3" type="noConversion"/>
  </si>
  <si>
    <t>일용소득액</t>
    <phoneticPr fontId="3" type="noConversion"/>
  </si>
  <si>
    <t>사업소득액</t>
    <phoneticPr fontId="3" type="noConversion"/>
  </si>
  <si>
    <t>재산소득액</t>
    <phoneticPr fontId="3" type="noConversion"/>
  </si>
  <si>
    <t>기타소득액</t>
    <phoneticPr fontId="3" type="noConversion"/>
  </si>
  <si>
    <t>일용소득 공제 적용</t>
    <phoneticPr fontId="3" type="noConversion"/>
  </si>
  <si>
    <t>일용소득액의 50%</t>
    <phoneticPr fontId="3" type="noConversion"/>
  </si>
  <si>
    <t>B : 일용소득 공제액(50%)</t>
    <phoneticPr fontId="3" type="noConversion"/>
  </si>
  <si>
    <t>합계</t>
    <phoneticPr fontId="3" type="noConversion"/>
  </si>
  <si>
    <t>자동차
소득환산액</t>
    <phoneticPr fontId="3" type="noConversion"/>
  </si>
  <si>
    <t>일반재산
소득환산액</t>
    <phoneticPr fontId="3" type="noConversion"/>
  </si>
  <si>
    <t>기본재산액 및
부채 차감</t>
    <phoneticPr fontId="3" type="noConversion"/>
  </si>
  <si>
    <t>차감후 금액</t>
    <phoneticPr fontId="3" type="noConversion"/>
  </si>
  <si>
    <t>차감 잔액</t>
    <phoneticPr fontId="3" type="noConversion"/>
  </si>
  <si>
    <t>기본재산액
및 부채
차감액</t>
    <phoneticPr fontId="3" type="noConversion"/>
  </si>
  <si>
    <t>기본재산액 및 부채 잔액(-)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</si>
</sst>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굴림체"/>
      <family val="3"/>
      <charset val="129"/>
    </font>
    <font>
      <sz val="8"/>
      <name val="Calibri"/>
      <family val="3"/>
      <charset val="129"/>
      <scheme val="minor"/>
    </font>
    <font>
      <sz val="11"/>
      <name val="굴림체"/>
      <family val="3"/>
      <charset val="129"/>
    </font>
    <font>
      <sz val="14"/>
      <name val="굴림체"/>
      <family val="3"/>
      <charset val="129"/>
    </font>
    <font>
      <b/>
      <u/>
      <sz val="20"/>
      <name val="굴림체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4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41" fontId="4" fillId="0" borderId="0" xfId="2" applyFont="1" applyFill="1" applyAlignment="1">
      <alignment horizontal="center" vertical="center"/>
    </xf>
    <xf numFmtId="41" fontId="4" fillId="0" borderId="4" xfId="2" applyFont="1" applyFill="1" applyBorder="1" applyAlignment="1">
      <alignment horizontal="center" vertical="center"/>
    </xf>
    <xf numFmtId="41" fontId="4" fillId="0" borderId="0" xfId="2" applyFont="1" applyFill="1" applyBorder="1" applyAlignment="1">
      <alignment horizontal="center" vertical="center"/>
    </xf>
    <xf numFmtId="41" fontId="4" fillId="0" borderId="3" xfId="2" applyFont="1" applyFill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1" fontId="4" fillId="0" borderId="2" xfId="2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41" fontId="2" fillId="0" borderId="2" xfId="2" applyFont="1" applyFill="1" applyBorder="1" applyAlignment="1">
      <alignment horizontal="center" vertical="center" shrinkToFit="1"/>
    </xf>
    <xf numFmtId="10" fontId="4" fillId="0" borderId="2" xfId="0" applyNumberFormat="1" applyFont="1" applyFill="1" applyBorder="1" applyAlignment="1">
      <alignment horizontal="center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41" fontId="4" fillId="2" borderId="2" xfId="2" applyFont="1" applyFill="1" applyBorder="1" applyAlignment="1">
      <alignment horizontal="center" vertical="center" shrinkToFit="1"/>
    </xf>
    <xf numFmtId="41" fontId="2" fillId="2" borderId="2" xfId="2" applyFont="1" applyFill="1" applyBorder="1" applyAlignment="1">
      <alignment horizontal="center" vertical="center" shrinkToFit="1"/>
    </xf>
    <xf numFmtId="9" fontId="2" fillId="2" borderId="2" xfId="0" applyNumberFormat="1" applyFont="1" applyFill="1" applyBorder="1" applyAlignment="1">
      <alignment horizontal="center" vertical="center" shrinkToFit="1"/>
    </xf>
    <xf numFmtId="10" fontId="4" fillId="2" borderId="2" xfId="0" applyNumberFormat="1" applyFont="1" applyFill="1" applyBorder="1" applyAlignment="1">
      <alignment horizontal="center" vertical="center" shrinkToFit="1"/>
    </xf>
    <xf numFmtId="176" fontId="2" fillId="2" borderId="2" xfId="2" applyNumberFormat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41" fontId="2" fillId="3" borderId="2" xfId="2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left" vertical="center" shrinkToFit="1"/>
    </xf>
    <xf numFmtId="41" fontId="4" fillId="0" borderId="2" xfId="1" applyNumberFormat="1" applyFont="1" applyFill="1" applyBorder="1" applyAlignment="1">
      <alignment horizontal="center" vertical="center" shrinkToFit="1"/>
    </xf>
    <xf numFmtId="10" fontId="4" fillId="0" borderId="2" xfId="1" applyNumberFormat="1" applyFont="1" applyFill="1" applyBorder="1" applyAlignment="1">
      <alignment horizontal="center" vertical="center" shrinkToFit="1"/>
    </xf>
    <xf numFmtId="41" fontId="2" fillId="3" borderId="2" xfId="1" applyNumberFormat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 shrinkToFit="1"/>
    </xf>
    <xf numFmtId="41" fontId="2" fillId="0" borderId="6" xfId="2" applyFont="1" applyFill="1" applyBorder="1" applyAlignment="1">
      <alignment horizontal="center" vertical="center" shrinkToFit="1"/>
    </xf>
    <xf numFmtId="41" fontId="2" fillId="0" borderId="8" xfId="2" applyFont="1" applyFill="1" applyBorder="1" applyAlignment="1">
      <alignment horizontal="center" vertical="center" shrinkToFit="1"/>
    </xf>
    <xf numFmtId="41" fontId="2" fillId="0" borderId="7" xfId="2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41" fontId="4" fillId="0" borderId="6" xfId="2" applyFont="1" applyFill="1" applyBorder="1" applyAlignment="1">
      <alignment horizontal="left" vertical="center" wrapText="1" shrinkToFit="1"/>
    </xf>
    <xf numFmtId="41" fontId="4" fillId="0" borderId="8" xfId="2" applyFont="1" applyFill="1" applyBorder="1" applyAlignment="1">
      <alignment horizontal="left" vertical="center" shrinkToFit="1"/>
    </xf>
    <xf numFmtId="41" fontId="4" fillId="0" borderId="7" xfId="2" applyFont="1" applyFill="1" applyBorder="1" applyAlignment="1">
      <alignment horizontal="left" vertical="center" shrinkToFit="1"/>
    </xf>
    <xf numFmtId="41" fontId="4" fillId="0" borderId="6" xfId="2" applyFont="1" applyFill="1" applyBorder="1" applyAlignment="1">
      <alignment horizontal="left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wrapText="1" shrinkToFit="1"/>
    </xf>
    <xf numFmtId="0" fontId="4" fillId="0" borderId="6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</cellXfs>
  <cellStyles count="4">
    <cellStyle name="Normal" xfId="1" xr:uid="{00000000-0005-0000-0000-000000000000}"/>
    <cellStyle name="백분율" xfId="3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2:H59"/>
  <sheetViews>
    <sheetView view="pageBreakPreview" topLeftCell="A22" zoomScaleNormal="100" zoomScaleSheetLayoutView="100" workbookViewId="0">
      <selection activeCell="J9" sqref="J9"/>
    </sheetView>
  </sheetViews>
  <sheetFormatPr defaultRowHeight="22.5" customHeight="1" x14ac:dyDescent="0.25"/>
  <cols>
    <col min="1" max="1" width="12.7109375" style="2" customWidth="1"/>
    <col min="2" max="2" width="29.5703125" style="2" customWidth="1"/>
    <col min="3" max="3" width="20.5703125" style="9" customWidth="1"/>
    <col min="4" max="4" width="10.5703125" style="9" customWidth="1"/>
    <col min="5" max="5" width="17" style="9" customWidth="1"/>
    <col min="6" max="6" width="52" style="7" customWidth="1"/>
    <col min="7" max="7" width="4.5703125" style="2" customWidth="1"/>
    <col min="8" max="8" width="17.5703125" style="2" customWidth="1"/>
    <col min="9" max="16384" width="9.140625" style="2"/>
  </cols>
  <sheetData>
    <row r="2" spans="1:8" ht="30" customHeight="1" x14ac:dyDescent="0.25">
      <c r="A2" s="53" t="s">
        <v>6</v>
      </c>
      <c r="B2" s="53"/>
      <c r="C2" s="54"/>
      <c r="D2" s="54"/>
      <c r="E2" s="54"/>
      <c r="F2" s="54"/>
    </row>
    <row r="3" spans="1:8" ht="22.5" customHeight="1" x14ac:dyDescent="0.25">
      <c r="A3" s="43"/>
      <c r="B3" s="43"/>
    </row>
    <row r="4" spans="1:8" ht="22.5" customHeight="1" x14ac:dyDescent="0.25">
      <c r="A4" s="44" t="s">
        <v>134</v>
      </c>
      <c r="B4" s="43"/>
    </row>
    <row r="5" spans="1:8" ht="22.5" customHeight="1" x14ac:dyDescent="0.25">
      <c r="A5" s="43"/>
      <c r="B5" s="43"/>
    </row>
    <row r="6" spans="1:8" ht="22.5" customHeight="1" x14ac:dyDescent="0.25">
      <c r="A6" s="46" t="s">
        <v>14</v>
      </c>
      <c r="B6" s="1"/>
      <c r="C6" s="11"/>
      <c r="D6" s="11"/>
      <c r="E6" s="11"/>
      <c r="F6" s="18"/>
    </row>
    <row r="7" spans="1:8" ht="22.5" customHeight="1" x14ac:dyDescent="0.25">
      <c r="A7" s="20" t="s">
        <v>135</v>
      </c>
      <c r="B7" s="20"/>
      <c r="C7" s="11"/>
      <c r="D7" s="11"/>
      <c r="E7" s="11"/>
      <c r="F7" s="18"/>
    </row>
    <row r="8" spans="1:8" ht="22.5" customHeight="1" x14ac:dyDescent="0.25">
      <c r="A8" s="45" t="s">
        <v>90</v>
      </c>
      <c r="B8" s="1"/>
      <c r="C8" s="11"/>
      <c r="D8" s="11"/>
      <c r="E8" s="11"/>
      <c r="F8" s="18"/>
    </row>
    <row r="9" spans="1:8" s="5" customFormat="1" ht="30" customHeight="1" x14ac:dyDescent="0.25">
      <c r="A9" s="55" t="s">
        <v>3</v>
      </c>
      <c r="B9" s="55"/>
      <c r="C9" s="30" t="s">
        <v>4</v>
      </c>
      <c r="D9" s="64" t="s">
        <v>5</v>
      </c>
      <c r="E9" s="65"/>
      <c r="F9" s="66"/>
    </row>
    <row r="10" spans="1:8" ht="30" customHeight="1" x14ac:dyDescent="0.25">
      <c r="A10" s="63" t="s">
        <v>19</v>
      </c>
      <c r="B10" s="38" t="s">
        <v>84</v>
      </c>
      <c r="C10" s="33"/>
      <c r="D10" s="67" t="s">
        <v>20</v>
      </c>
      <c r="E10" s="68"/>
      <c r="F10" s="69"/>
    </row>
    <row r="11" spans="1:8" ht="30" customHeight="1" x14ac:dyDescent="0.25">
      <c r="A11" s="63"/>
      <c r="B11" s="38" t="s">
        <v>137</v>
      </c>
      <c r="C11" s="33"/>
      <c r="D11" s="67" t="s">
        <v>21</v>
      </c>
      <c r="E11" s="68"/>
      <c r="F11" s="69"/>
    </row>
    <row r="12" spans="1:8" s="25" customFormat="1" ht="22.5" customHeight="1" x14ac:dyDescent="0.25">
      <c r="A12" s="18"/>
      <c r="B12" s="18"/>
      <c r="C12" s="11"/>
      <c r="D12" s="11"/>
      <c r="E12" s="11"/>
      <c r="F12" s="19"/>
      <c r="H12" s="2"/>
    </row>
    <row r="13" spans="1:8" s="25" customFormat="1" ht="22.5" customHeight="1" x14ac:dyDescent="0.25">
      <c r="A13" s="45" t="s">
        <v>92</v>
      </c>
      <c r="B13" s="18"/>
      <c r="C13" s="11"/>
      <c r="D13" s="11"/>
      <c r="E13" s="11"/>
      <c r="F13" s="19"/>
      <c r="H13" s="2"/>
    </row>
    <row r="14" spans="1:8" s="25" customFormat="1" ht="30" customHeight="1" x14ac:dyDescent="0.25">
      <c r="A14" s="55" t="s">
        <v>3</v>
      </c>
      <c r="B14" s="55"/>
      <c r="C14" s="30" t="s">
        <v>4</v>
      </c>
      <c r="D14" s="64" t="s">
        <v>5</v>
      </c>
      <c r="E14" s="65"/>
      <c r="F14" s="66"/>
      <c r="H14" s="2"/>
    </row>
    <row r="15" spans="1:8" ht="30" customHeight="1" x14ac:dyDescent="0.25">
      <c r="A15" s="78" t="s">
        <v>85</v>
      </c>
      <c r="B15" s="79"/>
      <c r="C15" s="39"/>
      <c r="D15" s="67" t="s">
        <v>91</v>
      </c>
      <c r="E15" s="68"/>
      <c r="F15" s="69"/>
    </row>
    <row r="16" spans="1:8" ht="22.5" customHeight="1" x14ac:dyDescent="0.25">
      <c r="A16" s="3" t="s">
        <v>130</v>
      </c>
      <c r="B16" s="3"/>
      <c r="C16" s="10"/>
      <c r="D16" s="11"/>
      <c r="E16" s="11"/>
    </row>
    <row r="17" spans="1:6" ht="22.5" customHeight="1" x14ac:dyDescent="0.25">
      <c r="A17" s="20"/>
      <c r="B17" s="20"/>
      <c r="C17" s="11"/>
      <c r="D17" s="11"/>
      <c r="E17" s="11"/>
    </row>
    <row r="18" spans="1:6" ht="22.5" customHeight="1" x14ac:dyDescent="0.25">
      <c r="A18" s="20"/>
      <c r="B18" s="20"/>
      <c r="C18" s="11"/>
      <c r="D18" s="11"/>
      <c r="E18" s="11"/>
    </row>
    <row r="19" spans="1:6" ht="22.5" customHeight="1" x14ac:dyDescent="0.25">
      <c r="A19" s="20"/>
      <c r="B19" s="20"/>
      <c r="C19" s="11"/>
      <c r="D19" s="11"/>
      <c r="E19" s="11"/>
    </row>
    <row r="20" spans="1:6" ht="22.5" customHeight="1" x14ac:dyDescent="0.25">
      <c r="A20" s="20"/>
      <c r="B20" s="20"/>
      <c r="C20" s="11"/>
      <c r="D20" s="11"/>
      <c r="E20" s="11"/>
    </row>
    <row r="21" spans="1:6" ht="22.5" customHeight="1" x14ac:dyDescent="0.25">
      <c r="A21" s="20"/>
      <c r="B21" s="20"/>
      <c r="C21" s="11"/>
      <c r="D21" s="11"/>
      <c r="E21" s="11"/>
    </row>
    <row r="22" spans="1:6" ht="22.5" customHeight="1" x14ac:dyDescent="0.25">
      <c r="A22" s="20"/>
      <c r="B22" s="20"/>
      <c r="C22" s="11"/>
      <c r="D22" s="11"/>
      <c r="E22" s="11"/>
    </row>
    <row r="23" spans="1:6" ht="22.5" customHeight="1" x14ac:dyDescent="0.25">
      <c r="A23" s="46" t="s">
        <v>48</v>
      </c>
      <c r="B23" s="1"/>
      <c r="C23" s="11"/>
      <c r="D23" s="11"/>
      <c r="E23" s="11"/>
      <c r="F23" s="14" t="s">
        <v>100</v>
      </c>
    </row>
    <row r="24" spans="1:6" s="5" customFormat="1" ht="22.5" customHeight="1" x14ac:dyDescent="0.25">
      <c r="A24" s="59" t="s">
        <v>27</v>
      </c>
      <c r="B24" s="59" t="s">
        <v>26</v>
      </c>
      <c r="C24" s="56" t="s">
        <v>25</v>
      </c>
      <c r="D24" s="57"/>
      <c r="E24" s="58"/>
      <c r="F24" s="61" t="s">
        <v>5</v>
      </c>
    </row>
    <row r="25" spans="1:6" s="5" customFormat="1" ht="22.5" customHeight="1" x14ac:dyDescent="0.25">
      <c r="A25" s="60"/>
      <c r="B25" s="60"/>
      <c r="C25" s="30" t="s">
        <v>23</v>
      </c>
      <c r="D25" s="30" t="s">
        <v>22</v>
      </c>
      <c r="E25" s="30" t="s">
        <v>24</v>
      </c>
      <c r="F25" s="62"/>
    </row>
    <row r="26" spans="1:6" ht="30" customHeight="1" x14ac:dyDescent="0.25">
      <c r="A26" s="77" t="s">
        <v>128</v>
      </c>
      <c r="B26" s="40" t="s">
        <v>15</v>
      </c>
      <c r="C26" s="33"/>
      <c r="D26" s="28">
        <v>12</v>
      </c>
      <c r="E26" s="28">
        <f>ROUNDDOWN(C26/D26,)</f>
        <v>0</v>
      </c>
      <c r="F26" s="42" t="s">
        <v>28</v>
      </c>
    </row>
    <row r="27" spans="1:6" ht="30" customHeight="1" x14ac:dyDescent="0.25">
      <c r="A27" s="75"/>
      <c r="B27" s="38" t="s">
        <v>16</v>
      </c>
      <c r="C27" s="33"/>
      <c r="D27" s="28">
        <v>3</v>
      </c>
      <c r="E27" s="28">
        <f t="shared" ref="E27" si="0">ROUNDDOWN(C27/D27,)</f>
        <v>0</v>
      </c>
      <c r="F27" s="42" t="s">
        <v>131</v>
      </c>
    </row>
    <row r="28" spans="1:6" ht="30" customHeight="1" x14ac:dyDescent="0.25">
      <c r="A28" s="75"/>
      <c r="B28" s="40" t="s">
        <v>17</v>
      </c>
      <c r="C28" s="33"/>
      <c r="D28" s="28">
        <v>12</v>
      </c>
      <c r="E28" s="28">
        <f t="shared" ref="E28:E35" si="1">ROUNDDOWN(C28/D28,)</f>
        <v>0</v>
      </c>
      <c r="F28" s="42" t="s">
        <v>29</v>
      </c>
    </row>
    <row r="29" spans="1:6" ht="30" customHeight="1" x14ac:dyDescent="0.25">
      <c r="A29" s="75"/>
      <c r="B29" s="38" t="s">
        <v>39</v>
      </c>
      <c r="C29" s="33"/>
      <c r="D29" s="28">
        <v>12</v>
      </c>
      <c r="E29" s="28">
        <f t="shared" ref="E29" si="2">ROUNDDOWN(C29/D29,)</f>
        <v>0</v>
      </c>
      <c r="F29" s="42" t="s">
        <v>30</v>
      </c>
    </row>
    <row r="30" spans="1:6" ht="30" customHeight="1" x14ac:dyDescent="0.25">
      <c r="A30" s="75"/>
      <c r="B30" s="38" t="s">
        <v>18</v>
      </c>
      <c r="C30" s="33"/>
      <c r="D30" s="28">
        <v>12</v>
      </c>
      <c r="E30" s="28">
        <f t="shared" si="1"/>
        <v>0</v>
      </c>
      <c r="F30" s="42" t="s">
        <v>31</v>
      </c>
    </row>
    <row r="31" spans="1:6" ht="30" customHeight="1" x14ac:dyDescent="0.25">
      <c r="A31" s="74" t="s">
        <v>44</v>
      </c>
      <c r="B31" s="40" t="s">
        <v>15</v>
      </c>
      <c r="C31" s="33"/>
      <c r="D31" s="28">
        <v>12</v>
      </c>
      <c r="E31" s="28">
        <f t="shared" si="1"/>
        <v>0</v>
      </c>
      <c r="F31" s="82" t="s">
        <v>129</v>
      </c>
    </row>
    <row r="32" spans="1:6" ht="30" customHeight="1" x14ac:dyDescent="0.25">
      <c r="A32" s="75"/>
      <c r="B32" s="38" t="s">
        <v>16</v>
      </c>
      <c r="C32" s="33"/>
      <c r="D32" s="28">
        <v>3</v>
      </c>
      <c r="E32" s="28">
        <f>ROUNDDOWN(C32/D32,)</f>
        <v>0</v>
      </c>
      <c r="F32" s="83"/>
    </row>
    <row r="33" spans="1:6" ht="30" customHeight="1" x14ac:dyDescent="0.25">
      <c r="A33" s="75"/>
      <c r="B33" s="40" t="s">
        <v>17</v>
      </c>
      <c r="C33" s="33"/>
      <c r="D33" s="28">
        <v>12</v>
      </c>
      <c r="E33" s="28">
        <f t="shared" si="1"/>
        <v>0</v>
      </c>
      <c r="F33" s="83"/>
    </row>
    <row r="34" spans="1:6" ht="30" customHeight="1" x14ac:dyDescent="0.25">
      <c r="A34" s="75"/>
      <c r="B34" s="38" t="s">
        <v>39</v>
      </c>
      <c r="C34" s="33"/>
      <c r="D34" s="28">
        <v>12</v>
      </c>
      <c r="E34" s="28">
        <f t="shared" si="1"/>
        <v>0</v>
      </c>
      <c r="F34" s="83"/>
    </row>
    <row r="35" spans="1:6" ht="30" customHeight="1" x14ac:dyDescent="0.25">
      <c r="A35" s="76"/>
      <c r="B35" s="38" t="s">
        <v>18</v>
      </c>
      <c r="C35" s="33"/>
      <c r="D35" s="28">
        <v>12</v>
      </c>
      <c r="E35" s="28">
        <f t="shared" si="1"/>
        <v>0</v>
      </c>
      <c r="F35" s="84"/>
    </row>
    <row r="36" spans="1:6" ht="30" customHeight="1" x14ac:dyDescent="0.25">
      <c r="A36" s="74" t="s">
        <v>45</v>
      </c>
      <c r="B36" s="40" t="s">
        <v>15</v>
      </c>
      <c r="C36" s="33"/>
      <c r="D36" s="28">
        <v>12</v>
      </c>
      <c r="E36" s="28">
        <f t="shared" ref="E36" si="3">ROUNDDOWN(C36/D36,)</f>
        <v>0</v>
      </c>
      <c r="F36" s="82" t="s">
        <v>129</v>
      </c>
    </row>
    <row r="37" spans="1:6" ht="30" customHeight="1" x14ac:dyDescent="0.25">
      <c r="A37" s="75"/>
      <c r="B37" s="38" t="s">
        <v>16</v>
      </c>
      <c r="C37" s="33"/>
      <c r="D37" s="28">
        <v>3</v>
      </c>
      <c r="E37" s="28">
        <f>ROUNDDOWN(C37/D37,)</f>
        <v>0</v>
      </c>
      <c r="F37" s="83"/>
    </row>
    <row r="38" spans="1:6" ht="30" customHeight="1" x14ac:dyDescent="0.25">
      <c r="A38" s="75"/>
      <c r="B38" s="40" t="s">
        <v>17</v>
      </c>
      <c r="C38" s="33"/>
      <c r="D38" s="28">
        <v>12</v>
      </c>
      <c r="E38" s="28">
        <f t="shared" ref="E38:E40" si="4">ROUNDDOWN(C38/D38,)</f>
        <v>0</v>
      </c>
      <c r="F38" s="83"/>
    </row>
    <row r="39" spans="1:6" ht="30" customHeight="1" x14ac:dyDescent="0.25">
      <c r="A39" s="75"/>
      <c r="B39" s="38" t="s">
        <v>39</v>
      </c>
      <c r="C39" s="33"/>
      <c r="D39" s="28">
        <v>12</v>
      </c>
      <c r="E39" s="28">
        <f t="shared" si="4"/>
        <v>0</v>
      </c>
      <c r="F39" s="83"/>
    </row>
    <row r="40" spans="1:6" ht="30" customHeight="1" x14ac:dyDescent="0.25">
      <c r="A40" s="76"/>
      <c r="B40" s="38" t="s">
        <v>18</v>
      </c>
      <c r="C40" s="33"/>
      <c r="D40" s="28">
        <v>12</v>
      </c>
      <c r="E40" s="28">
        <f t="shared" si="4"/>
        <v>0</v>
      </c>
      <c r="F40" s="84"/>
    </row>
    <row r="41" spans="1:6" ht="22.5" customHeight="1" x14ac:dyDescent="0.25">
      <c r="A41" s="3"/>
      <c r="B41" s="3"/>
      <c r="C41" s="10"/>
      <c r="D41" s="11"/>
      <c r="E41" s="11"/>
    </row>
    <row r="42" spans="1:6" ht="22.5" customHeight="1" x14ac:dyDescent="0.25">
      <c r="A42" s="46" t="s">
        <v>133</v>
      </c>
      <c r="B42" s="1"/>
      <c r="C42" s="11"/>
      <c r="D42" s="11"/>
      <c r="E42" s="11"/>
      <c r="F42" s="14"/>
    </row>
    <row r="43" spans="1:6" ht="22.5" customHeight="1" x14ac:dyDescent="0.25">
      <c r="A43" s="20" t="s">
        <v>138</v>
      </c>
      <c r="B43" s="1"/>
      <c r="C43" s="11"/>
      <c r="D43" s="11"/>
      <c r="E43" s="11"/>
      <c r="F43" s="14" t="s">
        <v>132</v>
      </c>
    </row>
    <row r="44" spans="1:6" s="5" customFormat="1" ht="30" customHeight="1" x14ac:dyDescent="0.25">
      <c r="A44" s="80" t="s">
        <v>26</v>
      </c>
      <c r="B44" s="81"/>
      <c r="C44" s="30" t="s">
        <v>25</v>
      </c>
      <c r="D44" s="64" t="s">
        <v>5</v>
      </c>
      <c r="E44" s="65"/>
      <c r="F44" s="66"/>
    </row>
    <row r="45" spans="1:6" ht="30" customHeight="1" x14ac:dyDescent="0.25">
      <c r="A45" s="74" t="s">
        <v>60</v>
      </c>
      <c r="B45" s="38" t="s">
        <v>52</v>
      </c>
      <c r="C45" s="33"/>
      <c r="D45" s="73" t="s">
        <v>51</v>
      </c>
      <c r="E45" s="71"/>
      <c r="F45" s="72"/>
    </row>
    <row r="46" spans="1:6" ht="30" customHeight="1" x14ac:dyDescent="0.25">
      <c r="A46" s="75"/>
      <c r="B46" s="38" t="s">
        <v>49</v>
      </c>
      <c r="C46" s="33"/>
      <c r="D46" s="73" t="s">
        <v>53</v>
      </c>
      <c r="E46" s="71"/>
      <c r="F46" s="72"/>
    </row>
    <row r="47" spans="1:6" ht="30" customHeight="1" x14ac:dyDescent="0.25">
      <c r="A47" s="75"/>
      <c r="B47" s="38" t="s">
        <v>62</v>
      </c>
      <c r="C47" s="33"/>
      <c r="D47" s="73" t="s">
        <v>64</v>
      </c>
      <c r="E47" s="71"/>
      <c r="F47" s="72"/>
    </row>
    <row r="48" spans="1:6" ht="30" customHeight="1" x14ac:dyDescent="0.25">
      <c r="A48" s="75"/>
      <c r="B48" s="38" t="s">
        <v>63</v>
      </c>
      <c r="C48" s="33"/>
      <c r="D48" s="73" t="s">
        <v>54</v>
      </c>
      <c r="E48" s="71"/>
      <c r="F48" s="72"/>
    </row>
    <row r="49" spans="1:6" ht="30" customHeight="1" x14ac:dyDescent="0.25">
      <c r="A49" s="76"/>
      <c r="B49" s="38" t="s">
        <v>50</v>
      </c>
      <c r="C49" s="33"/>
      <c r="D49" s="73" t="s">
        <v>55</v>
      </c>
      <c r="E49" s="71"/>
      <c r="F49" s="72"/>
    </row>
    <row r="50" spans="1:6" ht="30" customHeight="1" x14ac:dyDescent="0.25">
      <c r="A50" s="78" t="s">
        <v>56</v>
      </c>
      <c r="B50" s="79"/>
      <c r="C50" s="33"/>
      <c r="D50" s="73" t="s">
        <v>57</v>
      </c>
      <c r="E50" s="71"/>
      <c r="F50" s="72"/>
    </row>
    <row r="51" spans="1:6" ht="30" customHeight="1" x14ac:dyDescent="0.25">
      <c r="A51" s="78" t="s">
        <v>58</v>
      </c>
      <c r="B51" s="79"/>
      <c r="C51" s="33"/>
      <c r="D51" s="73" t="s">
        <v>59</v>
      </c>
      <c r="E51" s="71"/>
      <c r="F51" s="72"/>
    </row>
    <row r="52" spans="1:6" ht="30" customHeight="1" x14ac:dyDescent="0.25">
      <c r="A52" s="78" t="s">
        <v>61</v>
      </c>
      <c r="B52" s="79"/>
      <c r="C52" s="33"/>
      <c r="D52" s="70" t="s">
        <v>127</v>
      </c>
      <c r="E52" s="71"/>
      <c r="F52" s="72"/>
    </row>
    <row r="53" spans="1:6" ht="22.5" customHeight="1" x14ac:dyDescent="0.25">
      <c r="A53" s="3"/>
      <c r="B53" s="3"/>
      <c r="C53" s="10"/>
      <c r="D53" s="11"/>
      <c r="E53" s="11"/>
    </row>
    <row r="54" spans="1:6" ht="22.5" customHeight="1" x14ac:dyDescent="0.25">
      <c r="A54" s="47" t="s">
        <v>109</v>
      </c>
      <c r="B54" s="17"/>
      <c r="C54" s="13"/>
      <c r="D54" s="13"/>
      <c r="E54" s="13"/>
      <c r="F54" s="14" t="s">
        <v>100</v>
      </c>
    </row>
    <row r="55" spans="1:6" s="5" customFormat="1" ht="30" customHeight="1" x14ac:dyDescent="0.25">
      <c r="A55" s="80" t="s">
        <v>3</v>
      </c>
      <c r="B55" s="81"/>
      <c r="C55" s="30" t="s">
        <v>114</v>
      </c>
      <c r="D55" s="64" t="s">
        <v>5</v>
      </c>
      <c r="E55" s="65"/>
      <c r="F55" s="66"/>
    </row>
    <row r="56" spans="1:6" ht="30" customHeight="1" x14ac:dyDescent="0.25">
      <c r="A56" s="78" t="s">
        <v>110</v>
      </c>
      <c r="B56" s="79"/>
      <c r="C56" s="28">
        <f>계산!D10</f>
        <v>0</v>
      </c>
      <c r="D56" s="73" t="s">
        <v>121</v>
      </c>
      <c r="E56" s="71"/>
      <c r="F56" s="72"/>
    </row>
    <row r="57" spans="1:6" ht="30" customHeight="1" x14ac:dyDescent="0.25">
      <c r="A57" s="78" t="s">
        <v>123</v>
      </c>
      <c r="B57" s="79"/>
      <c r="C57" s="28" t="e">
        <f>HLOOKUP(C56,적용값!$B$18:$H$19,2,FALSE)</f>
        <v>#N/A</v>
      </c>
      <c r="D57" s="73" t="s">
        <v>122</v>
      </c>
      <c r="E57" s="71"/>
      <c r="F57" s="72"/>
    </row>
    <row r="58" spans="1:6" ht="30" customHeight="1" x14ac:dyDescent="0.25">
      <c r="A58" s="78" t="s">
        <v>115</v>
      </c>
      <c r="B58" s="79"/>
      <c r="C58" s="28">
        <f>계산!D75</f>
        <v>0</v>
      </c>
      <c r="D58" s="73" t="s">
        <v>119</v>
      </c>
      <c r="E58" s="71"/>
      <c r="F58" s="72"/>
    </row>
    <row r="59" spans="1:6" ht="30" customHeight="1" x14ac:dyDescent="0.25">
      <c r="A59" s="78" t="s">
        <v>136</v>
      </c>
      <c r="B59" s="79"/>
      <c r="C59" s="41" t="e">
        <f>IF(C58&lt;=C57,"적격","부적격")</f>
        <v>#N/A</v>
      </c>
      <c r="D59" s="73" t="s">
        <v>120</v>
      </c>
      <c r="E59" s="71"/>
      <c r="F59" s="72"/>
    </row>
  </sheetData>
  <mergeCells count="43">
    <mergeCell ref="A58:B58"/>
    <mergeCell ref="A57:B57"/>
    <mergeCell ref="A56:B56"/>
    <mergeCell ref="A59:B59"/>
    <mergeCell ref="D57:F57"/>
    <mergeCell ref="D58:F58"/>
    <mergeCell ref="D59:F59"/>
    <mergeCell ref="D56:F56"/>
    <mergeCell ref="A55:B55"/>
    <mergeCell ref="F31:F35"/>
    <mergeCell ref="F36:F40"/>
    <mergeCell ref="A44:B44"/>
    <mergeCell ref="A45:A49"/>
    <mergeCell ref="A52:B52"/>
    <mergeCell ref="A50:B50"/>
    <mergeCell ref="A51:B51"/>
    <mergeCell ref="D48:F48"/>
    <mergeCell ref="D55:F55"/>
    <mergeCell ref="D44:F44"/>
    <mergeCell ref="D45:F45"/>
    <mergeCell ref="D46:F46"/>
    <mergeCell ref="D47:F47"/>
    <mergeCell ref="D49:F49"/>
    <mergeCell ref="D52:F52"/>
    <mergeCell ref="D50:F50"/>
    <mergeCell ref="D51:F51"/>
    <mergeCell ref="A36:A40"/>
    <mergeCell ref="A26:A30"/>
    <mergeCell ref="A31:A35"/>
    <mergeCell ref="A2:F2"/>
    <mergeCell ref="A9:B9"/>
    <mergeCell ref="C24:E24"/>
    <mergeCell ref="B24:B25"/>
    <mergeCell ref="A24:A25"/>
    <mergeCell ref="F24:F25"/>
    <mergeCell ref="A10:A11"/>
    <mergeCell ref="D9:F9"/>
    <mergeCell ref="D10:F10"/>
    <mergeCell ref="D11:F11"/>
    <mergeCell ref="A14:B14"/>
    <mergeCell ref="D14:F14"/>
    <mergeCell ref="D15:F15"/>
    <mergeCell ref="A15:B15"/>
  </mergeCells>
  <phoneticPr fontId="3" type="noConversion"/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75"/>
  <sheetViews>
    <sheetView tabSelected="1" view="pageBreakPreview" zoomScaleNormal="100" zoomScaleSheetLayoutView="100" workbookViewId="0">
      <selection activeCell="A2" sqref="A2:E2"/>
    </sheetView>
  </sheetViews>
  <sheetFormatPr defaultRowHeight="22.5" customHeight="1" x14ac:dyDescent="0.25"/>
  <cols>
    <col min="1" max="1" width="15.85546875" style="2" customWidth="1"/>
    <col min="2" max="2" width="17.140625" style="2" customWidth="1"/>
    <col min="3" max="3" width="30.140625" style="7" customWidth="1"/>
    <col min="4" max="4" width="22.42578125" style="9" customWidth="1"/>
    <col min="5" max="5" width="24.85546875" style="7" customWidth="1"/>
    <col min="6" max="6" width="4.5703125" style="2" customWidth="1"/>
    <col min="7" max="7" width="7.5703125" style="2" customWidth="1"/>
    <col min="8" max="16384" width="9.140625" style="2"/>
  </cols>
  <sheetData>
    <row r="2" spans="1:7" ht="30" customHeight="1" x14ac:dyDescent="0.25">
      <c r="A2" s="53" t="s">
        <v>113</v>
      </c>
      <c r="B2" s="53"/>
      <c r="C2" s="53"/>
      <c r="D2" s="54"/>
      <c r="E2" s="54"/>
    </row>
    <row r="3" spans="1:7" ht="22.5" customHeight="1" x14ac:dyDescent="0.25">
      <c r="A3" s="6"/>
      <c r="B3" s="6"/>
      <c r="C3" s="21"/>
    </row>
    <row r="4" spans="1:7" ht="22.5" customHeight="1" x14ac:dyDescent="0.25">
      <c r="A4" s="46" t="s">
        <v>97</v>
      </c>
      <c r="B4" s="1"/>
      <c r="C4" s="22"/>
      <c r="D4" s="11"/>
      <c r="E4" s="48" t="s">
        <v>140</v>
      </c>
    </row>
    <row r="5" spans="1:7" s="5" customFormat="1" ht="22.5" customHeight="1" x14ac:dyDescent="0.25">
      <c r="A5" s="55" t="s">
        <v>3</v>
      </c>
      <c r="B5" s="55"/>
      <c r="C5" s="55"/>
      <c r="D5" s="30" t="s">
        <v>139</v>
      </c>
      <c r="E5" s="26" t="s">
        <v>5</v>
      </c>
    </row>
    <row r="6" spans="1:7" ht="22.5" customHeight="1" x14ac:dyDescent="0.25">
      <c r="A6" s="63" t="s">
        <v>143</v>
      </c>
      <c r="B6" s="63"/>
      <c r="C6" s="38" t="s">
        <v>87</v>
      </c>
      <c r="D6" s="28">
        <f>입력및결과!C10</f>
        <v>0</v>
      </c>
      <c r="E6" s="27"/>
    </row>
    <row r="7" spans="1:7" ht="22.5" customHeight="1" x14ac:dyDescent="0.25">
      <c r="A7" s="63"/>
      <c r="B7" s="63"/>
      <c r="C7" s="38" t="s">
        <v>86</v>
      </c>
      <c r="D7" s="28">
        <f>입력및결과!C11</f>
        <v>0</v>
      </c>
      <c r="E7" s="27"/>
    </row>
    <row r="8" spans="1:7" ht="22.5" customHeight="1" x14ac:dyDescent="0.25">
      <c r="A8" s="63"/>
      <c r="B8" s="63"/>
      <c r="C8" s="38" t="s">
        <v>88</v>
      </c>
      <c r="D8" s="28">
        <f>SUM(D6:D7)</f>
        <v>0</v>
      </c>
      <c r="E8" s="27"/>
    </row>
    <row r="9" spans="1:7" ht="22.5" customHeight="1" x14ac:dyDescent="0.25">
      <c r="A9" s="63" t="s">
        <v>142</v>
      </c>
      <c r="B9" s="63"/>
      <c r="C9" s="63"/>
      <c r="D9" s="28">
        <f>입력및결과!C15</f>
        <v>0</v>
      </c>
      <c r="E9" s="27"/>
    </row>
    <row r="10" spans="1:7" ht="22.5" customHeight="1" x14ac:dyDescent="0.25">
      <c r="A10" s="63" t="s">
        <v>89</v>
      </c>
      <c r="B10" s="63"/>
      <c r="C10" s="63"/>
      <c r="D10" s="41">
        <f>D8+D9</f>
        <v>0</v>
      </c>
      <c r="E10" s="27"/>
    </row>
    <row r="11" spans="1:7" ht="22.5" customHeight="1" x14ac:dyDescent="0.25">
      <c r="B11" s="3"/>
      <c r="C11" s="23"/>
      <c r="D11" s="10"/>
    </row>
    <row r="12" spans="1:7" ht="22.5" customHeight="1" x14ac:dyDescent="0.25">
      <c r="A12" s="46" t="s">
        <v>96</v>
      </c>
      <c r="B12" s="1"/>
      <c r="C12" s="22"/>
      <c r="D12" s="11"/>
      <c r="E12" s="48" t="s">
        <v>141</v>
      </c>
    </row>
    <row r="13" spans="1:7" s="5" customFormat="1" ht="22.5" customHeight="1" x14ac:dyDescent="0.25">
      <c r="A13" s="29" t="s">
        <v>35</v>
      </c>
      <c r="B13" s="55" t="s">
        <v>34</v>
      </c>
      <c r="C13" s="55"/>
      <c r="D13" s="30" t="s">
        <v>33</v>
      </c>
      <c r="E13" s="26" t="s">
        <v>5</v>
      </c>
      <c r="G13" s="2"/>
    </row>
    <row r="14" spans="1:7" ht="22.5" customHeight="1" x14ac:dyDescent="0.25">
      <c r="A14" s="85" t="s">
        <v>128</v>
      </c>
      <c r="B14" s="63" t="s">
        <v>36</v>
      </c>
      <c r="C14" s="38" t="s">
        <v>146</v>
      </c>
      <c r="D14" s="28">
        <f>입력및결과!E26</f>
        <v>0</v>
      </c>
      <c r="E14" s="27"/>
    </row>
    <row r="15" spans="1:7" ht="22.5" customHeight="1" x14ac:dyDescent="0.25">
      <c r="A15" s="63"/>
      <c r="B15" s="63"/>
      <c r="C15" s="38" t="s">
        <v>147</v>
      </c>
      <c r="D15" s="28">
        <f>입력및결과!E27</f>
        <v>0</v>
      </c>
      <c r="E15" s="27"/>
    </row>
    <row r="16" spans="1:7" ht="22.5" customHeight="1" x14ac:dyDescent="0.25">
      <c r="A16" s="63"/>
      <c r="B16" s="63"/>
      <c r="C16" s="38" t="s">
        <v>148</v>
      </c>
      <c r="D16" s="28">
        <f>입력및결과!E28</f>
        <v>0</v>
      </c>
      <c r="E16" s="27"/>
    </row>
    <row r="17" spans="1:5" ht="22.5" customHeight="1" x14ac:dyDescent="0.25">
      <c r="A17" s="63"/>
      <c r="B17" s="63"/>
      <c r="C17" s="38" t="s">
        <v>32</v>
      </c>
      <c r="D17" s="28">
        <f>SUM(D14:D16)</f>
        <v>0</v>
      </c>
      <c r="E17" s="27"/>
    </row>
    <row r="18" spans="1:5" ht="22.5" customHeight="1" x14ac:dyDescent="0.25">
      <c r="A18" s="63"/>
      <c r="B18" s="63"/>
      <c r="C18" s="63" t="s">
        <v>37</v>
      </c>
      <c r="D18" s="28">
        <f>적용값!F7</f>
        <v>1300000</v>
      </c>
      <c r="E18" s="49" t="s">
        <v>145</v>
      </c>
    </row>
    <row r="19" spans="1:5" ht="22.5" customHeight="1" x14ac:dyDescent="0.25">
      <c r="A19" s="63"/>
      <c r="B19" s="63"/>
      <c r="C19" s="63"/>
      <c r="D19" s="28">
        <f>ROUNDDOWN(D15*적용값!$F$8,)</f>
        <v>0</v>
      </c>
      <c r="E19" s="49" t="s">
        <v>153</v>
      </c>
    </row>
    <row r="20" spans="1:5" ht="22.5" customHeight="1" x14ac:dyDescent="0.25">
      <c r="A20" s="63"/>
      <c r="B20" s="63"/>
      <c r="C20" s="63"/>
      <c r="D20" s="28">
        <f>MAX(D18,D19)</f>
        <v>1300000</v>
      </c>
      <c r="E20" s="42" t="s">
        <v>38</v>
      </c>
    </row>
    <row r="21" spans="1:5" ht="22.5" customHeight="1" x14ac:dyDescent="0.25">
      <c r="A21" s="63"/>
      <c r="B21" s="63"/>
      <c r="C21" s="38" t="s">
        <v>42</v>
      </c>
      <c r="D21" s="30">
        <f>IF(D17-D20&gt;0,D17-D20,0)</f>
        <v>0</v>
      </c>
      <c r="E21" s="27"/>
    </row>
    <row r="22" spans="1:5" ht="22.5" customHeight="1" x14ac:dyDescent="0.25">
      <c r="A22" s="63"/>
      <c r="B22" s="63" t="s">
        <v>149</v>
      </c>
      <c r="C22" s="63"/>
      <c r="D22" s="28">
        <f>입력및결과!E29</f>
        <v>0</v>
      </c>
      <c r="E22" s="27"/>
    </row>
    <row r="23" spans="1:5" ht="22.5" customHeight="1" x14ac:dyDescent="0.25">
      <c r="A23" s="63"/>
      <c r="B23" s="63" t="s">
        <v>150</v>
      </c>
      <c r="C23" s="63"/>
      <c r="D23" s="28">
        <f>입력및결과!E30</f>
        <v>0</v>
      </c>
      <c r="E23" s="27"/>
    </row>
    <row r="24" spans="1:5" ht="22.5" customHeight="1" x14ac:dyDescent="0.25">
      <c r="A24" s="63"/>
      <c r="B24" s="63" t="s">
        <v>32</v>
      </c>
      <c r="C24" s="63"/>
      <c r="D24" s="30">
        <f>D21+D22+D23</f>
        <v>0</v>
      </c>
      <c r="E24" s="27"/>
    </row>
    <row r="25" spans="1:5" ht="22.5" customHeight="1" x14ac:dyDescent="0.25">
      <c r="A25" s="63" t="s">
        <v>44</v>
      </c>
      <c r="B25" s="63" t="s">
        <v>36</v>
      </c>
      <c r="C25" s="38" t="s">
        <v>146</v>
      </c>
      <c r="D25" s="28">
        <f>입력및결과!E31</f>
        <v>0</v>
      </c>
      <c r="E25" s="27"/>
    </row>
    <row r="26" spans="1:5" ht="22.5" customHeight="1" x14ac:dyDescent="0.25">
      <c r="A26" s="63"/>
      <c r="B26" s="63"/>
      <c r="C26" s="38" t="s">
        <v>147</v>
      </c>
      <c r="D26" s="28">
        <f>입력및결과!E32</f>
        <v>0</v>
      </c>
      <c r="E26" s="27"/>
    </row>
    <row r="27" spans="1:5" ht="22.5" customHeight="1" x14ac:dyDescent="0.25">
      <c r="A27" s="63"/>
      <c r="B27" s="63"/>
      <c r="C27" s="38" t="s">
        <v>144</v>
      </c>
      <c r="D27" s="28">
        <f>ROUNDDOWN(D26*적용값!$F$8,)</f>
        <v>0</v>
      </c>
      <c r="E27" s="27" t="s">
        <v>152</v>
      </c>
    </row>
    <row r="28" spans="1:5" ht="22.5" customHeight="1" x14ac:dyDescent="0.25">
      <c r="A28" s="63"/>
      <c r="B28" s="63"/>
      <c r="C28" s="38" t="s">
        <v>148</v>
      </c>
      <c r="D28" s="28">
        <f>입력및결과!E33</f>
        <v>0</v>
      </c>
      <c r="E28" s="27"/>
    </row>
    <row r="29" spans="1:5" ht="22.5" customHeight="1" x14ac:dyDescent="0.25">
      <c r="A29" s="63"/>
      <c r="B29" s="63"/>
      <c r="C29" s="38" t="s">
        <v>43</v>
      </c>
      <c r="D29" s="28">
        <f>D25+D26-D27+D28</f>
        <v>0</v>
      </c>
      <c r="E29" s="27" t="s">
        <v>151</v>
      </c>
    </row>
    <row r="30" spans="1:5" ht="22.5" customHeight="1" x14ac:dyDescent="0.25">
      <c r="A30" s="63"/>
      <c r="B30" s="63" t="s">
        <v>149</v>
      </c>
      <c r="C30" s="63"/>
      <c r="D30" s="28">
        <f>입력및결과!E34</f>
        <v>0</v>
      </c>
      <c r="E30" s="27"/>
    </row>
    <row r="31" spans="1:5" ht="22.5" customHeight="1" x14ac:dyDescent="0.25">
      <c r="A31" s="63"/>
      <c r="B31" s="63" t="s">
        <v>150</v>
      </c>
      <c r="C31" s="63"/>
      <c r="D31" s="28">
        <f>입력및결과!E35</f>
        <v>0</v>
      </c>
      <c r="E31" s="27"/>
    </row>
    <row r="32" spans="1:5" ht="22.5" customHeight="1" x14ac:dyDescent="0.25">
      <c r="A32" s="63"/>
      <c r="B32" s="63" t="s">
        <v>32</v>
      </c>
      <c r="C32" s="63"/>
      <c r="D32" s="30">
        <f>D29+D30+D31</f>
        <v>0</v>
      </c>
      <c r="E32" s="27"/>
    </row>
    <row r="33" spans="1:5" ht="22.5" customHeight="1" x14ac:dyDescent="0.25">
      <c r="A33" s="63" t="s">
        <v>46</v>
      </c>
      <c r="B33" s="63" t="s">
        <v>36</v>
      </c>
      <c r="C33" s="38" t="s">
        <v>146</v>
      </c>
      <c r="D33" s="28">
        <f>입력및결과!E36</f>
        <v>0</v>
      </c>
      <c r="E33" s="27"/>
    </row>
    <row r="34" spans="1:5" ht="22.5" customHeight="1" x14ac:dyDescent="0.25">
      <c r="A34" s="63"/>
      <c r="B34" s="63"/>
      <c r="C34" s="38" t="s">
        <v>147</v>
      </c>
      <c r="D34" s="28">
        <f>입력및결과!E37</f>
        <v>0</v>
      </c>
      <c r="E34" s="27"/>
    </row>
    <row r="35" spans="1:5" ht="22.5" customHeight="1" x14ac:dyDescent="0.25">
      <c r="A35" s="63"/>
      <c r="B35" s="63"/>
      <c r="C35" s="38" t="s">
        <v>144</v>
      </c>
      <c r="D35" s="28">
        <f>ROUNDDOWN(D34*적용값!$F$8,)</f>
        <v>0</v>
      </c>
      <c r="E35" s="27" t="s">
        <v>152</v>
      </c>
    </row>
    <row r="36" spans="1:5" ht="22.5" customHeight="1" x14ac:dyDescent="0.25">
      <c r="A36" s="63"/>
      <c r="B36" s="63"/>
      <c r="C36" s="38" t="s">
        <v>148</v>
      </c>
      <c r="D36" s="28">
        <f>입력및결과!E38</f>
        <v>0</v>
      </c>
      <c r="E36" s="27"/>
    </row>
    <row r="37" spans="1:5" ht="22.5" customHeight="1" x14ac:dyDescent="0.25">
      <c r="A37" s="63"/>
      <c r="B37" s="63"/>
      <c r="C37" s="38" t="s">
        <v>43</v>
      </c>
      <c r="D37" s="30">
        <f>D33+D34-D35+D36</f>
        <v>0</v>
      </c>
      <c r="E37" s="27" t="s">
        <v>41</v>
      </c>
    </row>
    <row r="38" spans="1:5" ht="22.5" customHeight="1" x14ac:dyDescent="0.25">
      <c r="A38" s="63"/>
      <c r="B38" s="63" t="s">
        <v>149</v>
      </c>
      <c r="C38" s="63"/>
      <c r="D38" s="28">
        <f>입력및결과!E39</f>
        <v>0</v>
      </c>
      <c r="E38" s="27"/>
    </row>
    <row r="39" spans="1:5" ht="22.5" customHeight="1" x14ac:dyDescent="0.25">
      <c r="A39" s="63"/>
      <c r="B39" s="63" t="s">
        <v>150</v>
      </c>
      <c r="C39" s="63"/>
      <c r="D39" s="28">
        <f>입력및결과!E40</f>
        <v>0</v>
      </c>
      <c r="E39" s="27"/>
    </row>
    <row r="40" spans="1:5" ht="22.5" customHeight="1" x14ac:dyDescent="0.25">
      <c r="A40" s="63"/>
      <c r="B40" s="63" t="s">
        <v>32</v>
      </c>
      <c r="C40" s="63"/>
      <c r="D40" s="30">
        <f>D37+D38+D39</f>
        <v>0</v>
      </c>
      <c r="E40" s="27"/>
    </row>
    <row r="41" spans="1:5" ht="22.5" customHeight="1" x14ac:dyDescent="0.25">
      <c r="A41" s="63" t="s">
        <v>47</v>
      </c>
      <c r="B41" s="63"/>
      <c r="C41" s="63"/>
      <c r="D41" s="41">
        <f>D24+D32+D40</f>
        <v>0</v>
      </c>
      <c r="E41" s="27"/>
    </row>
    <row r="42" spans="1:5" ht="22.5" customHeight="1" x14ac:dyDescent="0.25">
      <c r="A42" s="3"/>
      <c r="B42" s="3"/>
      <c r="C42" s="23"/>
      <c r="D42" s="10"/>
    </row>
    <row r="43" spans="1:5" ht="22.5" customHeight="1" x14ac:dyDescent="0.25">
      <c r="A43" s="46" t="s">
        <v>66</v>
      </c>
      <c r="B43" s="1"/>
      <c r="C43" s="22"/>
      <c r="D43" s="11"/>
      <c r="E43" s="48" t="s">
        <v>141</v>
      </c>
    </row>
    <row r="44" spans="1:5" s="5" customFormat="1" ht="22.5" customHeight="1" x14ac:dyDescent="0.25">
      <c r="A44" s="55" t="s">
        <v>34</v>
      </c>
      <c r="B44" s="55"/>
      <c r="C44" s="55"/>
      <c r="D44" s="30" t="s">
        <v>33</v>
      </c>
      <c r="E44" s="26" t="s">
        <v>5</v>
      </c>
    </row>
    <row r="45" spans="1:5" ht="22.5" customHeight="1" x14ac:dyDescent="0.25">
      <c r="A45" s="85" t="s">
        <v>156</v>
      </c>
      <c r="B45" s="63" t="s">
        <v>75</v>
      </c>
      <c r="C45" s="38" t="s">
        <v>52</v>
      </c>
      <c r="D45" s="50">
        <f>입력및결과!C45</f>
        <v>0</v>
      </c>
      <c r="E45" s="38"/>
    </row>
    <row r="46" spans="1:5" ht="22.5" customHeight="1" x14ac:dyDescent="0.25">
      <c r="A46" s="63"/>
      <c r="B46" s="63"/>
      <c r="C46" s="38" t="s">
        <v>67</v>
      </c>
      <c r="D46" s="50">
        <f>입력및결과!C46</f>
        <v>0</v>
      </c>
      <c r="E46" s="38"/>
    </row>
    <row r="47" spans="1:5" ht="22.5" customHeight="1" x14ac:dyDescent="0.25">
      <c r="A47" s="63"/>
      <c r="B47" s="63"/>
      <c r="C47" s="38" t="s">
        <v>68</v>
      </c>
      <c r="D47" s="50">
        <f>입력및결과!C47*적용값!$F$12</f>
        <v>0</v>
      </c>
      <c r="E47" s="38" t="s">
        <v>71</v>
      </c>
    </row>
    <row r="48" spans="1:5" ht="22.5" customHeight="1" x14ac:dyDescent="0.25">
      <c r="A48" s="63"/>
      <c r="B48" s="63"/>
      <c r="C48" s="38" t="s">
        <v>69</v>
      </c>
      <c r="D48" s="50">
        <f>입력및결과!C48</f>
        <v>0</v>
      </c>
      <c r="E48" s="38"/>
    </row>
    <row r="49" spans="1:5" ht="22.5" customHeight="1" x14ac:dyDescent="0.25">
      <c r="A49" s="63"/>
      <c r="B49" s="63"/>
      <c r="C49" s="38" t="s">
        <v>70</v>
      </c>
      <c r="D49" s="50">
        <f>입력및결과!C49</f>
        <v>0</v>
      </c>
      <c r="E49" s="38"/>
    </row>
    <row r="50" spans="1:5" ht="22.5" customHeight="1" x14ac:dyDescent="0.25">
      <c r="A50" s="63"/>
      <c r="B50" s="63"/>
      <c r="C50" s="38" t="s">
        <v>74</v>
      </c>
      <c r="D50" s="50">
        <f>SUM(D45:D49)</f>
        <v>0</v>
      </c>
      <c r="E50" s="38"/>
    </row>
    <row r="51" spans="1:5" ht="22.5" customHeight="1" x14ac:dyDescent="0.25">
      <c r="A51" s="63"/>
      <c r="B51" s="85" t="s">
        <v>160</v>
      </c>
      <c r="C51" s="38" t="s">
        <v>72</v>
      </c>
      <c r="D51" s="50">
        <f>적용값!$F$13</f>
        <v>69000000</v>
      </c>
      <c r="E51" s="38"/>
    </row>
    <row r="52" spans="1:5" ht="22.5" customHeight="1" x14ac:dyDescent="0.25">
      <c r="A52" s="63"/>
      <c r="B52" s="85"/>
      <c r="C52" s="38" t="s">
        <v>73</v>
      </c>
      <c r="D52" s="50">
        <f>입력및결과!C51</f>
        <v>0</v>
      </c>
      <c r="E52" s="38"/>
    </row>
    <row r="53" spans="1:5" ht="22.5" customHeight="1" x14ac:dyDescent="0.25">
      <c r="A53" s="63"/>
      <c r="B53" s="63"/>
      <c r="C53" s="38" t="s">
        <v>158</v>
      </c>
      <c r="D53" s="50">
        <f>D50-D51-D52</f>
        <v>-69000000</v>
      </c>
      <c r="E53" s="38"/>
    </row>
    <row r="54" spans="1:5" ht="22.5" customHeight="1" x14ac:dyDescent="0.25">
      <c r="A54" s="63"/>
      <c r="B54" s="63"/>
      <c r="C54" s="38" t="s">
        <v>159</v>
      </c>
      <c r="D54" s="50">
        <f>IF(D53&lt;0,D53,IF(D53&gt;=0,0))</f>
        <v>-69000000</v>
      </c>
      <c r="E54" s="38"/>
    </row>
    <row r="55" spans="1:5" ht="22.5" customHeight="1" x14ac:dyDescent="0.25">
      <c r="A55" s="63"/>
      <c r="B55" s="63" t="s">
        <v>83</v>
      </c>
      <c r="C55" s="38" t="s">
        <v>80</v>
      </c>
      <c r="D55" s="50">
        <f>IF(D54&gt;0,D54,0)</f>
        <v>0</v>
      </c>
      <c r="E55" s="38"/>
    </row>
    <row r="56" spans="1:5" ht="22.5" customHeight="1" x14ac:dyDescent="0.25">
      <c r="A56" s="63"/>
      <c r="B56" s="63"/>
      <c r="C56" s="38" t="s">
        <v>78</v>
      </c>
      <c r="D56" s="51">
        <f>적용값!F9</f>
        <v>1.3900000000000001E-2</v>
      </c>
      <c r="E56" s="38"/>
    </row>
    <row r="57" spans="1:5" ht="22.5" customHeight="1" x14ac:dyDescent="0.25">
      <c r="A57" s="63"/>
      <c r="B57" s="63"/>
      <c r="C57" s="38" t="s">
        <v>79</v>
      </c>
      <c r="D57" s="52">
        <f>ROUNDDOWN(D55*$D$56,)</f>
        <v>0</v>
      </c>
      <c r="E57" s="38"/>
    </row>
    <row r="58" spans="1:5" ht="22.5" customHeight="1" x14ac:dyDescent="0.25">
      <c r="A58" s="85" t="s">
        <v>82</v>
      </c>
      <c r="B58" s="38" t="s">
        <v>76</v>
      </c>
      <c r="C58" s="38" t="s">
        <v>77</v>
      </c>
      <c r="D58" s="50">
        <f>입력및결과!C50</f>
        <v>0</v>
      </c>
      <c r="E58" s="38"/>
    </row>
    <row r="59" spans="1:5" ht="22.5" customHeight="1" x14ac:dyDescent="0.25">
      <c r="A59" s="63"/>
      <c r="B59" s="85" t="s">
        <v>157</v>
      </c>
      <c r="C59" s="38" t="s">
        <v>161</v>
      </c>
      <c r="D59" s="50">
        <f>D54</f>
        <v>-69000000</v>
      </c>
      <c r="E59" s="38"/>
    </row>
    <row r="60" spans="1:5" ht="22.5" customHeight="1" x14ac:dyDescent="0.25">
      <c r="A60" s="63"/>
      <c r="B60" s="63"/>
      <c r="C60" s="38" t="s">
        <v>159</v>
      </c>
      <c r="D60" s="50">
        <f>D58+D59</f>
        <v>-69000000</v>
      </c>
      <c r="E60" s="38"/>
    </row>
    <row r="61" spans="1:5" ht="22.5" customHeight="1" x14ac:dyDescent="0.25">
      <c r="A61" s="63"/>
      <c r="B61" s="63" t="s">
        <v>83</v>
      </c>
      <c r="C61" s="38" t="s">
        <v>80</v>
      </c>
      <c r="D61" s="50">
        <f>IF(D60&gt;0,D60,0)</f>
        <v>0</v>
      </c>
      <c r="E61" s="38"/>
    </row>
    <row r="62" spans="1:5" ht="22.5" customHeight="1" x14ac:dyDescent="0.25">
      <c r="A62" s="63"/>
      <c r="B62" s="63"/>
      <c r="C62" s="38" t="s">
        <v>78</v>
      </c>
      <c r="D62" s="51">
        <f>적용값!$F$10</f>
        <v>2.0866666666666669E-2</v>
      </c>
      <c r="E62" s="38"/>
    </row>
    <row r="63" spans="1:5" ht="22.5" customHeight="1" x14ac:dyDescent="0.25">
      <c r="A63" s="63"/>
      <c r="B63" s="63"/>
      <c r="C63" s="38" t="s">
        <v>79</v>
      </c>
      <c r="D63" s="52">
        <f>ROUNDDOWN(D61*D62,)</f>
        <v>0</v>
      </c>
      <c r="E63" s="38"/>
    </row>
    <row r="64" spans="1:5" ht="22.5" customHeight="1" x14ac:dyDescent="0.25">
      <c r="A64" s="85" t="s">
        <v>155</v>
      </c>
      <c r="B64" s="63" t="s">
        <v>83</v>
      </c>
      <c r="C64" s="38" t="s">
        <v>81</v>
      </c>
      <c r="D64" s="50">
        <f>입력및결과!C52</f>
        <v>0</v>
      </c>
      <c r="E64" s="38"/>
    </row>
    <row r="65" spans="1:5" ht="22.5" customHeight="1" x14ac:dyDescent="0.25">
      <c r="A65" s="63"/>
      <c r="B65" s="63"/>
      <c r="C65" s="38" t="s">
        <v>78</v>
      </c>
      <c r="D65" s="51">
        <f>적용값!F11</f>
        <v>1.3900000000000001E-2</v>
      </c>
      <c r="E65" s="38"/>
    </row>
    <row r="66" spans="1:5" ht="22.5" customHeight="1" x14ac:dyDescent="0.25">
      <c r="A66" s="63"/>
      <c r="B66" s="63"/>
      <c r="C66" s="38" t="s">
        <v>79</v>
      </c>
      <c r="D66" s="52">
        <f>ROUNDDOWN(D64*D65,)</f>
        <v>0</v>
      </c>
      <c r="E66" s="38"/>
    </row>
    <row r="67" spans="1:5" ht="22.5" customHeight="1" x14ac:dyDescent="0.25">
      <c r="A67" s="63" t="s">
        <v>154</v>
      </c>
      <c r="B67" s="63"/>
      <c r="C67" s="63"/>
      <c r="D67" s="52">
        <f>D57+D63+D66</f>
        <v>0</v>
      </c>
      <c r="E67" s="38"/>
    </row>
    <row r="68" spans="1:5" ht="22.5" customHeight="1" x14ac:dyDescent="0.25">
      <c r="A68" s="4"/>
      <c r="B68" s="4"/>
      <c r="C68" s="8"/>
      <c r="D68" s="12"/>
    </row>
    <row r="69" spans="1:5" ht="22.5" customHeight="1" x14ac:dyDescent="0.25">
      <c r="A69" s="47" t="s">
        <v>112</v>
      </c>
      <c r="B69" s="17"/>
      <c r="C69" s="24"/>
      <c r="D69" s="13"/>
      <c r="E69" s="48" t="s">
        <v>141</v>
      </c>
    </row>
    <row r="70" spans="1:5" s="5" customFormat="1" ht="22.5" customHeight="1" x14ac:dyDescent="0.25">
      <c r="A70" s="55" t="s">
        <v>3</v>
      </c>
      <c r="B70" s="55"/>
      <c r="C70" s="55"/>
      <c r="D70" s="30" t="s">
        <v>33</v>
      </c>
      <c r="E70" s="26" t="s">
        <v>5</v>
      </c>
    </row>
    <row r="71" spans="1:5" ht="22.5" customHeight="1" x14ac:dyDescent="0.25">
      <c r="A71" s="63" t="s">
        <v>116</v>
      </c>
      <c r="B71" s="63"/>
      <c r="C71" s="63"/>
      <c r="D71" s="28">
        <f>D41</f>
        <v>0</v>
      </c>
      <c r="E71" s="27"/>
    </row>
    <row r="72" spans="1:5" ht="22.5" customHeight="1" x14ac:dyDescent="0.25">
      <c r="A72" s="63" t="s">
        <v>117</v>
      </c>
      <c r="B72" s="63"/>
      <c r="C72" s="63"/>
      <c r="D72" s="28">
        <f>D67</f>
        <v>0</v>
      </c>
      <c r="E72" s="27"/>
    </row>
    <row r="73" spans="1:5" ht="22.5" customHeight="1" x14ac:dyDescent="0.25">
      <c r="A73" s="85" t="s">
        <v>118</v>
      </c>
      <c r="B73" s="63" t="s">
        <v>93</v>
      </c>
      <c r="C73" s="63"/>
      <c r="D73" s="28">
        <f>IF(D7-2&gt;0,D7-2,0)</f>
        <v>0</v>
      </c>
      <c r="E73" s="27"/>
    </row>
    <row r="74" spans="1:5" ht="22.5" customHeight="1" x14ac:dyDescent="0.25">
      <c r="A74" s="63"/>
      <c r="B74" s="63" t="s">
        <v>95</v>
      </c>
      <c r="C74" s="63"/>
      <c r="D74" s="28">
        <f>ROUNDDOWN(D73*적용값!$F$14,)</f>
        <v>0</v>
      </c>
      <c r="E74" s="27"/>
    </row>
    <row r="75" spans="1:5" ht="22.5" customHeight="1" x14ac:dyDescent="0.25">
      <c r="A75" s="63" t="s">
        <v>94</v>
      </c>
      <c r="B75" s="63"/>
      <c r="C75" s="63"/>
      <c r="D75" s="41">
        <f>D71+D72-D74</f>
        <v>0</v>
      </c>
      <c r="E75" s="27"/>
    </row>
  </sheetData>
  <mergeCells count="41">
    <mergeCell ref="A75:C75"/>
    <mergeCell ref="A5:C5"/>
    <mergeCell ref="A71:C71"/>
    <mergeCell ref="A72:C72"/>
    <mergeCell ref="B73:C73"/>
    <mergeCell ref="B74:C74"/>
    <mergeCell ref="A6:B8"/>
    <mergeCell ref="A10:C10"/>
    <mergeCell ref="A9:C9"/>
    <mergeCell ref="A70:C70"/>
    <mergeCell ref="A73:A74"/>
    <mergeCell ref="A64:A66"/>
    <mergeCell ref="B64:B66"/>
    <mergeCell ref="B61:B63"/>
    <mergeCell ref="B59:B60"/>
    <mergeCell ref="A44:C44"/>
    <mergeCell ref="A67:C67"/>
    <mergeCell ref="B39:C39"/>
    <mergeCell ref="A41:C41"/>
    <mergeCell ref="B45:B50"/>
    <mergeCell ref="A33:A40"/>
    <mergeCell ref="B33:B37"/>
    <mergeCell ref="B38:C38"/>
    <mergeCell ref="B40:C40"/>
    <mergeCell ref="A58:A63"/>
    <mergeCell ref="B55:B57"/>
    <mergeCell ref="B51:B54"/>
    <mergeCell ref="A45:A57"/>
    <mergeCell ref="B23:C23"/>
    <mergeCell ref="B24:C24"/>
    <mergeCell ref="A14:A24"/>
    <mergeCell ref="A25:A32"/>
    <mergeCell ref="B25:B29"/>
    <mergeCell ref="B30:C30"/>
    <mergeCell ref="B31:C31"/>
    <mergeCell ref="B32:C32"/>
    <mergeCell ref="A2:E2"/>
    <mergeCell ref="B13:C13"/>
    <mergeCell ref="B22:C22"/>
    <mergeCell ref="C18:C20"/>
    <mergeCell ref="B14:B21"/>
  </mergeCells>
  <phoneticPr fontId="3" type="noConversion"/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22"/>
  <sheetViews>
    <sheetView view="pageBreakPreview" zoomScaleNormal="100" zoomScaleSheetLayoutView="100" workbookViewId="0">
      <selection activeCell="J17" sqref="J17"/>
    </sheetView>
  </sheetViews>
  <sheetFormatPr defaultRowHeight="22.5" customHeight="1" x14ac:dyDescent="0.25"/>
  <cols>
    <col min="1" max="8" width="15.42578125" style="7" customWidth="1"/>
    <col min="9" max="16384" width="9.140625" style="7"/>
  </cols>
  <sheetData>
    <row r="2" spans="1:8" ht="30" customHeight="1" x14ac:dyDescent="0.25">
      <c r="A2" s="53" t="s">
        <v>124</v>
      </c>
      <c r="B2" s="53"/>
      <c r="C2" s="53"/>
      <c r="D2" s="53"/>
      <c r="E2" s="53"/>
      <c r="F2" s="53"/>
      <c r="G2" s="53"/>
      <c r="H2" s="53"/>
    </row>
    <row r="4" spans="1:8" ht="22.5" customHeight="1" x14ac:dyDescent="0.25">
      <c r="A4" s="16" t="s">
        <v>125</v>
      </c>
      <c r="H4" s="14" t="s">
        <v>100</v>
      </c>
    </row>
    <row r="5" spans="1:8" ht="18.75" customHeight="1" x14ac:dyDescent="0.25">
      <c r="A5" s="55" t="s">
        <v>0</v>
      </c>
      <c r="B5" s="55"/>
      <c r="C5" s="55"/>
      <c r="D5" s="55" t="s">
        <v>1</v>
      </c>
      <c r="E5" s="55"/>
      <c r="F5" s="55"/>
      <c r="G5" s="55" t="s">
        <v>9</v>
      </c>
      <c r="H5" s="55"/>
    </row>
    <row r="6" spans="1:8" ht="18.75" customHeight="1" x14ac:dyDescent="0.25">
      <c r="A6" s="55"/>
      <c r="B6" s="55"/>
      <c r="C6" s="55"/>
      <c r="D6" s="29" t="s">
        <v>8</v>
      </c>
      <c r="E6" s="29" t="s">
        <v>10</v>
      </c>
      <c r="F6" s="29" t="s">
        <v>7</v>
      </c>
      <c r="G6" s="55"/>
      <c r="H6" s="55"/>
    </row>
    <row r="7" spans="1:8" ht="24.75" customHeight="1" x14ac:dyDescent="0.25">
      <c r="A7" s="86" t="s">
        <v>40</v>
      </c>
      <c r="B7" s="86" t="s">
        <v>13</v>
      </c>
      <c r="C7" s="86"/>
      <c r="D7" s="27"/>
      <c r="E7" s="27"/>
      <c r="F7" s="34">
        <v>1300000</v>
      </c>
      <c r="G7" s="86"/>
      <c r="H7" s="86"/>
    </row>
    <row r="8" spans="1:8" ht="24.75" customHeight="1" x14ac:dyDescent="0.25">
      <c r="A8" s="86"/>
      <c r="B8" s="86" t="s">
        <v>103</v>
      </c>
      <c r="C8" s="86"/>
      <c r="D8" s="27"/>
      <c r="E8" s="27"/>
      <c r="F8" s="35">
        <v>0.5</v>
      </c>
      <c r="G8" s="86"/>
      <c r="H8" s="86"/>
    </row>
    <row r="9" spans="1:8" ht="24.75" customHeight="1" x14ac:dyDescent="0.25">
      <c r="A9" s="86" t="s">
        <v>12</v>
      </c>
      <c r="B9" s="86" t="s">
        <v>104</v>
      </c>
      <c r="C9" s="86"/>
      <c r="D9" s="36">
        <v>4.1700000000000001E-2</v>
      </c>
      <c r="E9" s="27">
        <v>3</v>
      </c>
      <c r="F9" s="32">
        <f>D9/E9</f>
        <v>1.3900000000000001E-2</v>
      </c>
      <c r="G9" s="86" t="s">
        <v>2</v>
      </c>
      <c r="H9" s="86"/>
    </row>
    <row r="10" spans="1:8" ht="24.75" customHeight="1" x14ac:dyDescent="0.25">
      <c r="A10" s="86"/>
      <c r="B10" s="86" t="s">
        <v>105</v>
      </c>
      <c r="C10" s="86"/>
      <c r="D10" s="36">
        <v>6.2600000000000003E-2</v>
      </c>
      <c r="E10" s="27">
        <v>3</v>
      </c>
      <c r="F10" s="32">
        <f t="shared" ref="F10:F11" si="0">D10/E10</f>
        <v>2.0866666666666669E-2</v>
      </c>
      <c r="G10" s="86" t="s">
        <v>2</v>
      </c>
      <c r="H10" s="86"/>
    </row>
    <row r="11" spans="1:8" ht="24.75" customHeight="1" x14ac:dyDescent="0.25">
      <c r="A11" s="86"/>
      <c r="B11" s="86" t="s">
        <v>11</v>
      </c>
      <c r="C11" s="86"/>
      <c r="D11" s="36">
        <f>D9</f>
        <v>4.1700000000000001E-2</v>
      </c>
      <c r="E11" s="27">
        <v>3</v>
      </c>
      <c r="F11" s="32">
        <f t="shared" si="0"/>
        <v>1.3900000000000001E-2</v>
      </c>
      <c r="G11" s="86" t="s">
        <v>2</v>
      </c>
      <c r="H11" s="86"/>
    </row>
    <row r="12" spans="1:8" ht="24.75" customHeight="1" x14ac:dyDescent="0.25">
      <c r="A12" s="86"/>
      <c r="B12" s="86" t="s">
        <v>107</v>
      </c>
      <c r="C12" s="86"/>
      <c r="D12" s="31"/>
      <c r="E12" s="27"/>
      <c r="F12" s="37">
        <v>0.95</v>
      </c>
      <c r="G12" s="86" t="s">
        <v>65</v>
      </c>
      <c r="H12" s="86"/>
    </row>
    <row r="13" spans="1:8" ht="24.75" customHeight="1" x14ac:dyDescent="0.25">
      <c r="A13" s="86"/>
      <c r="B13" s="86" t="s">
        <v>106</v>
      </c>
      <c r="C13" s="86"/>
      <c r="D13" s="31"/>
      <c r="E13" s="27"/>
      <c r="F13" s="34">
        <v>69000000</v>
      </c>
      <c r="G13" s="86"/>
      <c r="H13" s="86"/>
    </row>
    <row r="14" spans="1:8" ht="24.75" customHeight="1" x14ac:dyDescent="0.25">
      <c r="A14" s="86" t="s">
        <v>98</v>
      </c>
      <c r="B14" s="86"/>
      <c r="C14" s="86"/>
      <c r="D14" s="31"/>
      <c r="E14" s="27"/>
      <c r="F14" s="34">
        <v>400000</v>
      </c>
      <c r="G14" s="86" t="s">
        <v>108</v>
      </c>
      <c r="H14" s="86"/>
    </row>
    <row r="15" spans="1:8" ht="22.5" customHeight="1" x14ac:dyDescent="0.25">
      <c r="A15" s="15"/>
      <c r="B15" s="15"/>
      <c r="C15" s="15"/>
      <c r="D15" s="15"/>
    </row>
    <row r="16" spans="1:8" ht="22.5" customHeight="1" x14ac:dyDescent="0.25">
      <c r="A16" s="16" t="s">
        <v>101</v>
      </c>
      <c r="H16" s="14" t="s">
        <v>100</v>
      </c>
    </row>
    <row r="17" spans="1:8" ht="22.5" customHeight="1" x14ac:dyDescent="0.25">
      <c r="A17" s="61" t="s">
        <v>34</v>
      </c>
      <c r="B17" s="64" t="s">
        <v>111</v>
      </c>
      <c r="C17" s="65"/>
      <c r="D17" s="65"/>
      <c r="E17" s="65"/>
      <c r="F17" s="65"/>
      <c r="G17" s="65"/>
      <c r="H17" s="66"/>
    </row>
    <row r="18" spans="1:8" ht="22.5" customHeight="1" x14ac:dyDescent="0.25">
      <c r="A18" s="62"/>
      <c r="B18" s="26">
        <v>1</v>
      </c>
      <c r="C18" s="26">
        <v>2</v>
      </c>
      <c r="D18" s="26">
        <v>3</v>
      </c>
      <c r="E18" s="26">
        <v>4</v>
      </c>
      <c r="F18" s="26">
        <v>5</v>
      </c>
      <c r="G18" s="26">
        <v>6</v>
      </c>
      <c r="H18" s="26">
        <v>7</v>
      </c>
    </row>
    <row r="19" spans="1:8" ht="30" customHeight="1" x14ac:dyDescent="0.25">
      <c r="A19" s="27" t="s">
        <v>99</v>
      </c>
      <c r="B19" s="34">
        <v>2564238</v>
      </c>
      <c r="C19" s="34">
        <v>4199292</v>
      </c>
      <c r="D19" s="34">
        <v>5359036</v>
      </c>
      <c r="E19" s="34">
        <v>6494738</v>
      </c>
      <c r="F19" s="34">
        <v>7556719</v>
      </c>
      <c r="G19" s="34">
        <v>8555952</v>
      </c>
      <c r="H19" s="34">
        <v>9515150</v>
      </c>
    </row>
    <row r="20" spans="1:8" s="15" customFormat="1" ht="22.5" customHeight="1" x14ac:dyDescent="0.25">
      <c r="A20" s="15" t="s">
        <v>126</v>
      </c>
    </row>
    <row r="21" spans="1:8" s="15" customFormat="1" ht="22.5" customHeight="1" x14ac:dyDescent="0.25">
      <c r="A21" s="15" t="s">
        <v>102</v>
      </c>
    </row>
    <row r="22" spans="1:8" s="15" customFormat="1" ht="22.5" customHeight="1" x14ac:dyDescent="0.25"/>
  </sheetData>
  <mergeCells count="24">
    <mergeCell ref="B17:H17"/>
    <mergeCell ref="A17:A18"/>
    <mergeCell ref="G11:H11"/>
    <mergeCell ref="G12:H12"/>
    <mergeCell ref="G13:H13"/>
    <mergeCell ref="G14:H14"/>
    <mergeCell ref="B11:C11"/>
    <mergeCell ref="B12:C12"/>
    <mergeCell ref="B13:C13"/>
    <mergeCell ref="A14:C14"/>
    <mergeCell ref="A2:H2"/>
    <mergeCell ref="G5:H6"/>
    <mergeCell ref="G7:H7"/>
    <mergeCell ref="G8:H8"/>
    <mergeCell ref="G9:H9"/>
    <mergeCell ref="G10:H10"/>
    <mergeCell ref="A5:C6"/>
    <mergeCell ref="B7:C7"/>
    <mergeCell ref="B8:C8"/>
    <mergeCell ref="B9:C9"/>
    <mergeCell ref="B10:C10"/>
    <mergeCell ref="A7:A8"/>
    <mergeCell ref="A9:A13"/>
    <mergeCell ref="D5:F5"/>
  </mergeCells>
  <phoneticPr fontId="3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입력및결과</vt:lpstr>
      <vt:lpstr>계산</vt:lpstr>
      <vt:lpstr>적용값</vt:lpstr>
      <vt:lpstr>계산!Print_Area</vt:lpstr>
      <vt:lpstr>입력및결과!Print_Area</vt:lpstr>
      <vt:lpstr>적용값!Print_Area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NIIED</cp:lastModifiedBy>
  <cp:lastPrinted>2026-03-13T07:00:24Z</cp:lastPrinted>
  <dcterms:created xsi:type="dcterms:W3CDTF">2026-01-28T02:14:57Z</dcterms:created>
  <dcterms:modified xsi:type="dcterms:W3CDTF">2026-03-23T05:55:51Z</dcterms:modified>
</cp:coreProperties>
</file>